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notter\Downloads\Rilumi_2017\"/>
    </mc:Choice>
  </mc:AlternateContent>
  <xr:revisionPtr revIDLastSave="0" documentId="8_{12DD04E2-C72C-49B1-9065-7E11CEE2F134}" xr6:coauthVersionLast="47" xr6:coauthVersionMax="47" xr10:uidLastSave="{00000000-0000-0000-0000-000000000000}"/>
  <bookViews>
    <workbookView xWindow="28680" yWindow="-120" windowWidth="25440" windowHeight="15390" tabRatio="688" firstSheet="10" activeTab="22" xr2:uid="{00000000-000D-0000-FFFF-FFFF00000000}"/>
  </bookViews>
  <sheets>
    <sheet name="Verifica" sheetId="1" r:id="rId1"/>
    <sheet name="Riepilogo" sheetId="8" r:id="rId2"/>
    <sheet name="Zona 1" sheetId="7" r:id="rId3"/>
    <sheet name="Zona 2" sheetId="9" r:id="rId4"/>
    <sheet name="Zona 3" sheetId="10" r:id="rId5"/>
    <sheet name="Zona 4" sheetId="11" r:id="rId6"/>
    <sheet name="Zona 5" sheetId="12" r:id="rId7"/>
    <sheet name="Zona 6" sheetId="13" r:id="rId8"/>
    <sheet name="Zona 7" sheetId="14" r:id="rId9"/>
    <sheet name="Zona 8" sheetId="15" r:id="rId10"/>
    <sheet name="Zona 9" sheetId="16" r:id="rId11"/>
    <sheet name="Zona 10" sheetId="17" r:id="rId12"/>
    <sheet name="Zona 11" sheetId="18" r:id="rId13"/>
    <sheet name="Zona 12" sheetId="19" r:id="rId14"/>
    <sheet name="Zona 13" sheetId="20" r:id="rId15"/>
    <sheet name="Zona 14" sheetId="21" r:id="rId16"/>
    <sheet name="Zona 15" sheetId="22" r:id="rId17"/>
    <sheet name="Zona 16" sheetId="23" r:id="rId18"/>
    <sheet name="Zona 17" sheetId="24" r:id="rId19"/>
    <sheet name="Zona 18" sheetId="25" r:id="rId20"/>
    <sheet name="Zona 19" sheetId="26" r:id="rId21"/>
    <sheet name="Zona 20" sheetId="27" r:id="rId22"/>
    <sheet name="Preparazione" sheetId="4" r:id="rId23"/>
  </sheets>
  <definedNames>
    <definedName name="Bauart" localSheetId="22">Preparazione!#REF!</definedName>
    <definedName name="Bauart" localSheetId="1">Riepilogo!#REF!</definedName>
    <definedName name="Bauart" localSheetId="2">'Zona 1'!#REF!</definedName>
    <definedName name="Bauart" localSheetId="11">'Zona 10'!#REF!</definedName>
    <definedName name="Bauart" localSheetId="12">'Zona 11'!#REF!</definedName>
    <definedName name="Bauart" localSheetId="13">'Zona 12'!#REF!</definedName>
    <definedName name="Bauart" localSheetId="14">'Zona 13'!#REF!</definedName>
    <definedName name="Bauart" localSheetId="15">'Zona 14'!#REF!</definedName>
    <definedName name="Bauart" localSheetId="16">'Zona 15'!#REF!</definedName>
    <definedName name="Bauart" localSheetId="17">'Zona 16'!#REF!</definedName>
    <definedName name="Bauart" localSheetId="18">'Zona 17'!#REF!</definedName>
    <definedName name="Bauart" localSheetId="19">'Zona 18'!#REF!</definedName>
    <definedName name="Bauart" localSheetId="20">'Zona 19'!#REF!</definedName>
    <definedName name="Bauart" localSheetId="3">'Zona 2'!#REF!</definedName>
    <definedName name="Bauart" localSheetId="21">'Zona 20'!#REF!</definedName>
    <definedName name="Bauart" localSheetId="4">'Zona 3'!#REF!</definedName>
    <definedName name="Bauart" localSheetId="5">'Zona 4'!#REF!</definedName>
    <definedName name="Bauart" localSheetId="6">'Zona 5'!#REF!</definedName>
    <definedName name="Bauart" localSheetId="7">'Zona 6'!#REF!</definedName>
    <definedName name="Bauart" localSheetId="8">'Zona 7'!#REF!</definedName>
    <definedName name="Bauart" localSheetId="9">'Zona 8'!#REF!</definedName>
    <definedName name="Bauart" localSheetId="10">'Zona 9'!#REF!</definedName>
    <definedName name="Bauart">Verifica!#REF!</definedName>
    <definedName name="Bauart2" localSheetId="1">Riepilogo!#REF!</definedName>
    <definedName name="Bauart2" localSheetId="2">'Zona 1'!#REF!</definedName>
    <definedName name="Bauart2" localSheetId="11">'Zona 10'!#REF!</definedName>
    <definedName name="Bauart2" localSheetId="12">'Zona 11'!#REF!</definedName>
    <definedName name="Bauart2" localSheetId="13">'Zona 12'!#REF!</definedName>
    <definedName name="Bauart2" localSheetId="14">'Zona 13'!#REF!</definedName>
    <definedName name="Bauart2" localSheetId="15">'Zona 14'!#REF!</definedName>
    <definedName name="Bauart2" localSheetId="16">'Zona 15'!#REF!</definedName>
    <definedName name="Bauart2" localSheetId="17">'Zona 16'!#REF!</definedName>
    <definedName name="Bauart2" localSheetId="18">'Zona 17'!#REF!</definedName>
    <definedName name="Bauart2" localSheetId="19">'Zona 18'!#REF!</definedName>
    <definedName name="Bauart2" localSheetId="20">'Zona 19'!#REF!</definedName>
    <definedName name="Bauart2" localSheetId="3">'Zona 2'!#REF!</definedName>
    <definedName name="Bauart2" localSheetId="21">'Zona 20'!#REF!</definedName>
    <definedName name="Bauart2" localSheetId="4">'Zona 3'!#REF!</definedName>
    <definedName name="Bauart2" localSheetId="5">'Zona 4'!#REF!</definedName>
    <definedName name="Bauart2" localSheetId="6">'Zona 5'!#REF!</definedName>
    <definedName name="Bauart2" localSheetId="7">'Zona 6'!#REF!</definedName>
    <definedName name="Bauart2" localSheetId="8">'Zona 7'!#REF!</definedName>
    <definedName name="Bauart2" localSheetId="9">'Zona 8'!#REF!</definedName>
    <definedName name="Bauart2" localSheetId="10">'Zona 9'!#REF!</definedName>
    <definedName name="Bauart2">Verifica!$U$35</definedName>
    <definedName name="_xlnm.Print_Area" localSheetId="1">Riepilogo!$A$1:$M$25</definedName>
    <definedName name="_xlnm.Print_Area" localSheetId="0">Verifica!$A$1:$X$48</definedName>
    <definedName name="_xlnm.Print_Area" localSheetId="2">'Zona 1'!$A$3:$X$46</definedName>
    <definedName name="_xlnm.Print_Area" localSheetId="11">'Zona 10'!$A$3:$X$46</definedName>
    <definedName name="_xlnm.Print_Area" localSheetId="12">'Zona 11'!$A$3:$X$46</definedName>
    <definedName name="_xlnm.Print_Area" localSheetId="13">'Zona 12'!$A$3:$X$46</definedName>
    <definedName name="_xlnm.Print_Area" localSheetId="14">'Zona 13'!$A$3:$X$46</definedName>
    <definedName name="_xlnm.Print_Area" localSheetId="15">'Zona 14'!$A$3:$X$46</definedName>
    <definedName name="_xlnm.Print_Area" localSheetId="16">'Zona 15'!$A$3:$X$46</definedName>
    <definedName name="_xlnm.Print_Area" localSheetId="17">'Zona 16'!$A$3:$X$46</definedName>
    <definedName name="_xlnm.Print_Area" localSheetId="18">'Zona 17'!$A$3:$X$46</definedName>
    <definedName name="_xlnm.Print_Area" localSheetId="19">'Zona 18'!$A$3:$X$46</definedName>
    <definedName name="_xlnm.Print_Area" localSheetId="20">'Zona 19'!$A$3:$X$46</definedName>
    <definedName name="_xlnm.Print_Area" localSheetId="3">'Zona 2'!$A$3:$X$46</definedName>
    <definedName name="_xlnm.Print_Area" localSheetId="21">'Zona 20'!$A$3:$X$46</definedName>
    <definedName name="_xlnm.Print_Area" localSheetId="4">'Zona 3'!$A$3:$X$46</definedName>
    <definedName name="_xlnm.Print_Area" localSheetId="5">'Zona 4'!$A$3:$X$46</definedName>
    <definedName name="_xlnm.Print_Area" localSheetId="6">'Zona 5'!$A$3:$X$46</definedName>
    <definedName name="_xlnm.Print_Area" localSheetId="7">'Zona 6'!$A$3:$X$46</definedName>
    <definedName name="_xlnm.Print_Area" localSheetId="8">'Zona 7'!$A$3:$X$46</definedName>
    <definedName name="_xlnm.Print_Area" localSheetId="9">'Zona 8'!$A$3:$X$46</definedName>
    <definedName name="_xlnm.Print_Area" localSheetId="10">'Zona 9'!$A$3:$X$46</definedName>
    <definedName name="Energiestandard" localSheetId="22">Preparazione!#REF!</definedName>
    <definedName name="Energiestandard" localSheetId="1">Riepilogo!#REF!</definedName>
    <definedName name="Energiestandard" localSheetId="2">'Zona 1'!#REF!</definedName>
    <definedName name="Energiestandard" localSheetId="11">'Zona 10'!#REF!</definedName>
    <definedName name="Energiestandard" localSheetId="12">'Zona 11'!#REF!</definedName>
    <definedName name="Energiestandard" localSheetId="13">'Zona 12'!#REF!</definedName>
    <definedName name="Energiestandard" localSheetId="14">'Zona 13'!#REF!</definedName>
    <definedName name="Energiestandard" localSheetId="15">'Zona 14'!#REF!</definedName>
    <definedName name="Energiestandard" localSheetId="16">'Zona 15'!#REF!</definedName>
    <definedName name="Energiestandard" localSheetId="17">'Zona 16'!#REF!</definedName>
    <definedName name="Energiestandard" localSheetId="18">'Zona 17'!#REF!</definedName>
    <definedName name="Energiestandard" localSheetId="19">'Zona 18'!#REF!</definedName>
    <definedName name="Energiestandard" localSheetId="20">'Zona 19'!#REF!</definedName>
    <definedName name="Energiestandard" localSheetId="3">'Zona 2'!#REF!</definedName>
    <definedName name="Energiestandard" localSheetId="21">'Zona 20'!#REF!</definedName>
    <definedName name="Energiestandard" localSheetId="4">'Zona 3'!#REF!</definedName>
    <definedName name="Energiestandard" localSheetId="5">'Zona 4'!#REF!</definedName>
    <definedName name="Energiestandard" localSheetId="6">'Zona 5'!#REF!</definedName>
    <definedName name="Energiestandard" localSheetId="7">'Zona 6'!#REF!</definedName>
    <definedName name="Energiestandard" localSheetId="8">'Zona 7'!#REF!</definedName>
    <definedName name="Energiestandard" localSheetId="9">'Zona 8'!#REF!</definedName>
    <definedName name="Energiestandard" localSheetId="10">'Zona 9'!#REF!</definedName>
    <definedName name="Energiestandard">Verifica!#REF!</definedName>
    <definedName name="Energiestandard2" localSheetId="1">Riepilogo!#REF!</definedName>
    <definedName name="Energiestandard2" localSheetId="2">'Zona 1'!#REF!</definedName>
    <definedName name="Energiestandard2" localSheetId="11">'Zona 10'!#REF!</definedName>
    <definedName name="Energiestandard2" localSheetId="12">'Zona 11'!#REF!</definedName>
    <definedName name="Energiestandard2" localSheetId="13">'Zona 12'!#REF!</definedName>
    <definedName name="Energiestandard2" localSheetId="14">'Zona 13'!#REF!</definedName>
    <definedName name="Energiestandard2" localSheetId="15">'Zona 14'!#REF!</definedName>
    <definedName name="Energiestandard2" localSheetId="16">'Zona 15'!#REF!</definedName>
    <definedName name="Energiestandard2" localSheetId="17">'Zona 16'!#REF!</definedName>
    <definedName name="Energiestandard2" localSheetId="18">'Zona 17'!#REF!</definedName>
    <definedName name="Energiestandard2" localSheetId="19">'Zona 18'!#REF!</definedName>
    <definedName name="Energiestandard2" localSheetId="20">'Zona 19'!#REF!</definedName>
    <definedName name="Energiestandard2" localSheetId="3">'Zona 2'!#REF!</definedName>
    <definedName name="Energiestandard2" localSheetId="21">'Zona 20'!#REF!</definedName>
    <definedName name="Energiestandard2" localSheetId="4">'Zona 3'!#REF!</definedName>
    <definedName name="Energiestandard2" localSheetId="5">'Zona 4'!#REF!</definedName>
    <definedName name="Energiestandard2" localSheetId="6">'Zona 5'!#REF!</definedName>
    <definedName name="Energiestandard2" localSheetId="7">'Zona 6'!#REF!</definedName>
    <definedName name="Energiestandard2" localSheetId="8">'Zona 7'!#REF!</definedName>
    <definedName name="Energiestandard2" localSheetId="9">'Zona 8'!#REF!</definedName>
    <definedName name="Energiestandard2" localSheetId="10">'Zona 9'!#REF!</definedName>
    <definedName name="Energiestandard2">Verifica!$U$33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M8" i="8"/>
  <c r="M9" i="8"/>
  <c r="M10" i="8"/>
  <c r="M11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1" i="8"/>
  <c r="J10" i="8"/>
  <c r="J9" i="8"/>
  <c r="J8" i="8"/>
  <c r="J7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1" i="8"/>
  <c r="I10" i="8"/>
  <c r="I9" i="8"/>
  <c r="I8" i="8"/>
  <c r="I7" i="8"/>
  <c r="R25" i="8" l="1"/>
  <c r="R24" i="8"/>
  <c r="R23" i="8"/>
  <c r="R22" i="8"/>
  <c r="R21" i="8"/>
  <c r="R20" i="8"/>
  <c r="R19" i="8"/>
  <c r="R18" i="8"/>
  <c r="R16" i="8"/>
  <c r="R15" i="8"/>
  <c r="R14" i="8"/>
  <c r="R13" i="8"/>
  <c r="R12" i="8"/>
  <c r="P12" i="8" s="1"/>
  <c r="R11" i="8"/>
  <c r="R10" i="8"/>
  <c r="R9" i="8"/>
  <c r="R8" i="8"/>
  <c r="R7" i="8"/>
  <c r="R17" i="8"/>
  <c r="R6" i="8"/>
  <c r="O12" i="8" l="1"/>
  <c r="Q12" i="8"/>
  <c r="O25" i="8" l="1"/>
  <c r="O21" i="8"/>
  <c r="P20" i="8"/>
  <c r="P19" i="8"/>
  <c r="P18" i="8"/>
  <c r="O16" i="8"/>
  <c r="O15" i="8"/>
  <c r="O11" i="8"/>
  <c r="P10" i="8"/>
  <c r="P7" i="8"/>
  <c r="O7" i="8"/>
  <c r="Q7" i="8"/>
  <c r="P8" i="8"/>
  <c r="O8" i="8"/>
  <c r="O9" i="8"/>
  <c r="P9" i="8"/>
  <c r="Q9" i="8"/>
  <c r="O13" i="8"/>
  <c r="P13" i="8"/>
  <c r="Q13" i="8"/>
  <c r="P14" i="8"/>
  <c r="O14" i="8"/>
  <c r="O17" i="8"/>
  <c r="P17" i="8"/>
  <c r="Q17" i="8"/>
  <c r="P21" i="8"/>
  <c r="Q21" i="8"/>
  <c r="P22" i="8"/>
  <c r="O22" i="8"/>
  <c r="O23" i="8"/>
  <c r="P23" i="8"/>
  <c r="Q23" i="8"/>
  <c r="P24" i="8"/>
  <c r="O24" i="8"/>
  <c r="B25" i="8"/>
  <c r="B24" i="8"/>
  <c r="L24" i="8" s="1"/>
  <c r="B23" i="8"/>
  <c r="L23" i="8" s="1"/>
  <c r="B22" i="8"/>
  <c r="B21" i="8"/>
  <c r="L21" i="8" s="1"/>
  <c r="B20" i="8"/>
  <c r="L20" i="8" s="1"/>
  <c r="B19" i="8"/>
  <c r="L19" i="8" s="1"/>
  <c r="B18" i="8"/>
  <c r="L18" i="8" s="1"/>
  <c r="B17" i="8"/>
  <c r="L17" i="8" s="1"/>
  <c r="B16" i="8"/>
  <c r="L16" i="8" s="1"/>
  <c r="B15" i="8"/>
  <c r="L15" i="8" s="1"/>
  <c r="B14" i="8"/>
  <c r="L14" i="8" s="1"/>
  <c r="B13" i="8"/>
  <c r="L13" i="8" s="1"/>
  <c r="B12" i="8"/>
  <c r="B11" i="8"/>
  <c r="L11" i="8" s="1"/>
  <c r="B10" i="8"/>
  <c r="B9" i="8"/>
  <c r="L9" i="8" s="1"/>
  <c r="B8" i="8"/>
  <c r="L8" i="8" s="1"/>
  <c r="B7" i="8"/>
  <c r="L7" i="8" s="1"/>
  <c r="P63" i="27"/>
  <c r="F63" i="27"/>
  <c r="K40" i="27"/>
  <c r="F40" i="27"/>
  <c r="P63" i="26"/>
  <c r="F63" i="26"/>
  <c r="K40" i="26"/>
  <c r="F40" i="26"/>
  <c r="P40" i="26" s="1"/>
  <c r="P63" i="25"/>
  <c r="F63" i="25"/>
  <c r="K40" i="25"/>
  <c r="F40" i="25"/>
  <c r="P63" i="24"/>
  <c r="F63" i="24"/>
  <c r="K40" i="24"/>
  <c r="F40" i="24"/>
  <c r="P40" i="24" s="1"/>
  <c r="P63" i="23"/>
  <c r="F63" i="23"/>
  <c r="K40" i="23"/>
  <c r="F40" i="23"/>
  <c r="P63" i="22"/>
  <c r="F63" i="22"/>
  <c r="K40" i="22"/>
  <c r="F40" i="22"/>
  <c r="P40" i="22" s="1"/>
  <c r="P63" i="21"/>
  <c r="F63" i="21"/>
  <c r="K40" i="21"/>
  <c r="F40" i="21"/>
  <c r="P63" i="20"/>
  <c r="F63" i="20"/>
  <c r="K40" i="20"/>
  <c r="F40" i="20"/>
  <c r="P40" i="20" s="1"/>
  <c r="P63" i="19"/>
  <c r="F63" i="19"/>
  <c r="K40" i="19"/>
  <c r="F40" i="19"/>
  <c r="P40" i="19" s="1"/>
  <c r="P63" i="18"/>
  <c r="F63" i="18"/>
  <c r="K40" i="18"/>
  <c r="F40" i="18"/>
  <c r="P40" i="18" s="1"/>
  <c r="P63" i="17"/>
  <c r="F63" i="17"/>
  <c r="K40" i="17"/>
  <c r="F40" i="17"/>
  <c r="P63" i="16"/>
  <c r="F63" i="16"/>
  <c r="K40" i="16"/>
  <c r="F40" i="16"/>
  <c r="P40" i="16" s="1"/>
  <c r="P63" i="15"/>
  <c r="F63" i="15"/>
  <c r="K40" i="15"/>
  <c r="F40" i="15"/>
  <c r="P40" i="15" s="1"/>
  <c r="P63" i="14"/>
  <c r="F63" i="14"/>
  <c r="K40" i="14"/>
  <c r="F40" i="14"/>
  <c r="P63" i="13"/>
  <c r="F63" i="13"/>
  <c r="K40" i="13"/>
  <c r="F40" i="13"/>
  <c r="P40" i="13" s="1"/>
  <c r="P63" i="12"/>
  <c r="F63" i="12"/>
  <c r="K40" i="12"/>
  <c r="F40" i="12"/>
  <c r="B6" i="8"/>
  <c r="P63" i="11"/>
  <c r="F63" i="11"/>
  <c r="K40" i="11"/>
  <c r="F40" i="11"/>
  <c r="P63" i="10"/>
  <c r="F63" i="10"/>
  <c r="K40" i="10"/>
  <c r="F40" i="10"/>
  <c r="P40" i="10" s="1"/>
  <c r="P63" i="9"/>
  <c r="F63" i="9"/>
  <c r="K40" i="9"/>
  <c r="F40" i="9"/>
  <c r="Q6" i="8"/>
  <c r="O6" i="8"/>
  <c r="P63" i="7"/>
  <c r="F63" i="7"/>
  <c r="K40" i="7"/>
  <c r="F40" i="7"/>
  <c r="P40" i="14" l="1"/>
  <c r="L12" i="8"/>
  <c r="J12" i="8"/>
  <c r="I12" i="8"/>
  <c r="J6" i="8"/>
  <c r="I6" i="8"/>
  <c r="L6" i="8"/>
  <c r="K22" i="8"/>
  <c r="L22" i="8"/>
  <c r="K25" i="8"/>
  <c r="L25" i="8"/>
  <c r="K10" i="8"/>
  <c r="L10" i="8"/>
  <c r="K12" i="8"/>
  <c r="K15" i="8"/>
  <c r="E6" i="8"/>
  <c r="C6" i="8"/>
  <c r="K8" i="8"/>
  <c r="P40" i="12"/>
  <c r="K11" i="8"/>
  <c r="K13" i="8"/>
  <c r="K14" i="8"/>
  <c r="P40" i="17"/>
  <c r="K16" i="8"/>
  <c r="K17" i="8"/>
  <c r="K18" i="8"/>
  <c r="K20" i="8"/>
  <c r="P40" i="25"/>
  <c r="K23" i="8" s="1"/>
  <c r="K24" i="8"/>
  <c r="F6" i="8"/>
  <c r="G6" i="8"/>
  <c r="H6" i="8"/>
  <c r="D6" i="8"/>
  <c r="C7" i="8"/>
  <c r="G7" i="8"/>
  <c r="F7" i="8"/>
  <c r="H7" i="8"/>
  <c r="D7" i="8"/>
  <c r="E7" i="8"/>
  <c r="P40" i="9"/>
  <c r="K7" i="8" s="1"/>
  <c r="E8" i="8"/>
  <c r="G8" i="8"/>
  <c r="C8" i="8"/>
  <c r="H8" i="8"/>
  <c r="D8" i="8"/>
  <c r="F8" i="8"/>
  <c r="F9" i="8"/>
  <c r="G9" i="8"/>
  <c r="H9" i="8"/>
  <c r="D9" i="8"/>
  <c r="C9" i="8"/>
  <c r="E9" i="8"/>
  <c r="P40" i="11"/>
  <c r="K9" i="8" s="1"/>
  <c r="G10" i="8"/>
  <c r="C10" i="8"/>
  <c r="H10" i="8"/>
  <c r="F10" i="8"/>
  <c r="E10" i="8"/>
  <c r="D10" i="8"/>
  <c r="H11" i="8"/>
  <c r="C11" i="8"/>
  <c r="G11" i="8"/>
  <c r="F11" i="8"/>
  <c r="E11" i="8"/>
  <c r="D11" i="8"/>
  <c r="F13" i="8"/>
  <c r="C13" i="8"/>
  <c r="H13" i="8"/>
  <c r="D13" i="8"/>
  <c r="G13" i="8"/>
  <c r="E13" i="8"/>
  <c r="C14" i="8"/>
  <c r="E14" i="8"/>
  <c r="D14" i="8"/>
  <c r="G14" i="8"/>
  <c r="H14" i="8"/>
  <c r="F14" i="8"/>
  <c r="H15" i="8"/>
  <c r="G15" i="8"/>
  <c r="F15" i="8"/>
  <c r="E15" i="8"/>
  <c r="C15" i="8"/>
  <c r="D15" i="8"/>
  <c r="H16" i="8"/>
  <c r="G16" i="8"/>
  <c r="C16" i="8"/>
  <c r="F16" i="8"/>
  <c r="E16" i="8"/>
  <c r="D16" i="8"/>
  <c r="E18" i="8"/>
  <c r="H18" i="8"/>
  <c r="D18" i="8"/>
  <c r="G18" i="8"/>
  <c r="F18" i="8"/>
  <c r="C18" i="8"/>
  <c r="P40" i="21"/>
  <c r="K19" i="8" s="1"/>
  <c r="G19" i="8"/>
  <c r="C19" i="8"/>
  <c r="F19" i="8"/>
  <c r="D19" i="8"/>
  <c r="H19" i="8"/>
  <c r="E19" i="8"/>
  <c r="H20" i="8"/>
  <c r="F20" i="8"/>
  <c r="D20" i="8"/>
  <c r="E20" i="8"/>
  <c r="G20" i="8"/>
  <c r="C20" i="8"/>
  <c r="E21" i="8"/>
  <c r="G21" i="8"/>
  <c r="H21" i="8"/>
  <c r="C21" i="8"/>
  <c r="F21" i="8"/>
  <c r="D21" i="8"/>
  <c r="P40" i="23"/>
  <c r="K21" i="8" s="1"/>
  <c r="C22" i="8"/>
  <c r="H22" i="8"/>
  <c r="F22" i="8"/>
  <c r="G22" i="8"/>
  <c r="D22" i="8"/>
  <c r="E22" i="8"/>
  <c r="C25" i="8"/>
  <c r="D25" i="8"/>
  <c r="E25" i="8"/>
  <c r="G25" i="8"/>
  <c r="H25" i="8"/>
  <c r="F25" i="8"/>
  <c r="P40" i="27"/>
  <c r="G24" i="8"/>
  <c r="D24" i="8"/>
  <c r="C24" i="8"/>
  <c r="E24" i="8"/>
  <c r="F24" i="8"/>
  <c r="H24" i="8"/>
  <c r="D23" i="8"/>
  <c r="C23" i="8"/>
  <c r="E23" i="8"/>
  <c r="G23" i="8"/>
  <c r="H23" i="8"/>
  <c r="F23" i="8"/>
  <c r="F12" i="8"/>
  <c r="E12" i="8"/>
  <c r="C12" i="8"/>
  <c r="H12" i="8"/>
  <c r="D12" i="8"/>
  <c r="G12" i="8"/>
  <c r="F17" i="8"/>
  <c r="G17" i="8"/>
  <c r="D17" i="8"/>
  <c r="H17" i="8"/>
  <c r="C17" i="8"/>
  <c r="E17" i="8"/>
  <c r="Q25" i="8"/>
  <c r="P25" i="8"/>
  <c r="O20" i="8"/>
  <c r="Q19" i="8"/>
  <c r="O19" i="8"/>
  <c r="O18" i="8"/>
  <c r="P16" i="8"/>
  <c r="P15" i="8"/>
  <c r="Q15" i="8"/>
  <c r="Q11" i="8"/>
  <c r="P11" i="8"/>
  <c r="O10" i="8"/>
  <c r="Q24" i="8"/>
  <c r="Q22" i="8"/>
  <c r="Q20" i="8"/>
  <c r="Q18" i="8"/>
  <c r="Q16" i="8"/>
  <c r="Q14" i="8"/>
  <c r="Q10" i="8"/>
  <c r="Q8" i="8"/>
  <c r="P6" i="8"/>
  <c r="P40" i="7"/>
  <c r="K6" i="8" s="1"/>
  <c r="M6" i="8" s="1"/>
  <c r="W37" i="1"/>
  <c r="V37" i="1"/>
  <c r="U37" i="1"/>
  <c r="M12" i="8" l="1"/>
</calcChain>
</file>

<file path=xl/sharedStrings.xml><?xml version="1.0" encoding="utf-8"?>
<sst xmlns="http://schemas.openxmlformats.org/spreadsheetml/2006/main" count="1690" uniqueCount="188">
  <si>
    <t>[m³/(h·m²)]</t>
  </si>
  <si>
    <t>Minergie</t>
  </si>
  <si>
    <t>Minergie-A</t>
  </si>
  <si>
    <t>Minergie-P</t>
  </si>
  <si>
    <t>0.5 &lt; n &lt; 1.0</t>
  </si>
  <si>
    <t>X</t>
  </si>
  <si>
    <t>[m²]</t>
  </si>
  <si>
    <r>
      <t>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</si>
  <si>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[m]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</si>
  <si>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</si>
  <si>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</si>
  <si>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</si>
  <si>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</si>
  <si>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</si>
  <si>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[°C]</t>
  </si>
  <si>
    <t>Beaufort</t>
  </si>
  <si>
    <t>Formel für Grenzwert</t>
  </si>
  <si>
    <r>
      <t>q</t>
    </r>
    <r>
      <rPr>
        <vertAlign val="subscript"/>
        <sz val="9"/>
        <color theme="1"/>
        <rFont val="Arial"/>
        <family val="2"/>
      </rPr>
      <t>E50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E</t>
    </r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</si>
  <si>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</si>
  <si>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</si>
  <si>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</si>
  <si>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</si>
  <si>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</si>
  <si>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</si>
  <si>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Data di controllo</t>
  </si>
  <si>
    <t>Standard</t>
  </si>
  <si>
    <t>Tipo di edificio</t>
  </si>
  <si>
    <t>Requisiti</t>
  </si>
  <si>
    <t>Firma</t>
  </si>
  <si>
    <t>Luogo e data del rapporto:</t>
  </si>
  <si>
    <r>
      <t>Valore misurato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</si>
  <si>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r>
      <t>Valore limite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</si>
  <si>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t>Requisiti rispettati:</t>
  </si>
  <si>
    <t>Respondabile rapporto:</t>
  </si>
  <si>
    <t>Dati dell’edificio / Condizioni di misura</t>
  </si>
  <si>
    <t>Valori misurati / Risultati</t>
  </si>
  <si>
    <t>Data del test</t>
  </si>
  <si>
    <t>Forza del vento</t>
  </si>
  <si>
    <t>Temperatura esterna</t>
  </si>
  <si>
    <t>Volume V</t>
  </si>
  <si>
    <t>Altezza max.</t>
  </si>
  <si>
    <r>
      <t>Sup. involucro A</t>
    </r>
    <r>
      <rPr>
        <vertAlign val="sub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nuovo</t>
    </r>
  </si>
  <si>
    <r>
      <t>Sup. involucro A</t>
    </r>
    <r>
      <rPr>
        <vertAlign val="sub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amm.</t>
    </r>
  </si>
  <si>
    <t>Temperatura interna</t>
  </si>
  <si>
    <t>Media</t>
  </si>
  <si>
    <t>Sovrapressione (+)</t>
  </si>
  <si>
    <t>Osservazioni</t>
  </si>
  <si>
    <t>L’ermeticità all’aria può subire delle modifiche nel tempo</t>
  </si>
  <si>
    <t>Il risultato della misura non esclude i difetti (nascosti) nella costruzione.</t>
  </si>
  <si>
    <t>Incertezza misurazione</t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</si>
  <si>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deve essere &gt; 0.98 sein</t>
    </r>
  </si>
  <si>
    <t>Esponente n</t>
  </si>
  <si>
    <r>
      <t>Coeff. dispersione C</t>
    </r>
    <r>
      <rPr>
        <vertAlign val="subscript"/>
        <sz val="11"/>
        <color theme="1"/>
        <rFont val="Arial"/>
        <family val="2"/>
      </rPr>
      <t>L</t>
    </r>
  </si>
  <si>
    <r>
      <t>Coeff. correlazione r</t>
    </r>
    <r>
      <rPr>
        <vertAlign val="superscript"/>
        <sz val="11"/>
        <color theme="1"/>
        <rFont val="Arial"/>
        <family val="2"/>
      </rPr>
      <t>2</t>
    </r>
  </si>
  <si>
    <r>
      <t>Volume infiltrazioni q</t>
    </r>
    <r>
      <rPr>
        <vertAlign val="subscript"/>
        <sz val="11"/>
        <color theme="1"/>
        <rFont val="Arial"/>
        <family val="2"/>
      </rPr>
      <t>50</t>
    </r>
  </si>
  <si>
    <r>
      <t>Ermeticità all'aria q</t>
    </r>
    <r>
      <rPr>
        <vertAlign val="subscript"/>
        <sz val="11"/>
        <color theme="1"/>
        <rFont val="Arial"/>
        <family val="2"/>
      </rPr>
      <t>E50</t>
    </r>
  </si>
  <si>
    <t>Metodo di misura</t>
  </si>
  <si>
    <t>2 (involucro dell'edificio)</t>
  </si>
  <si>
    <t>Zone confinanti</t>
  </si>
  <si>
    <t>Imp. ventilazione</t>
  </si>
  <si>
    <t>Depressione (-)</t>
  </si>
  <si>
    <t>Depressione</t>
  </si>
  <si>
    <t>Sovrapressione</t>
  </si>
  <si>
    <r>
      <t>Portata 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/(h*m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</si>
  <si>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Pressione edificio
[Pa]</t>
  </si>
  <si>
    <t>chiudere</t>
  </si>
  <si>
    <t>aprire</t>
  </si>
  <si>
    <t>niente</t>
  </si>
  <si>
    <t>sigillare</t>
  </si>
  <si>
    <t>chiudere e sigillare</t>
  </si>
  <si>
    <r>
      <rPr>
        <b/>
        <sz val="11"/>
        <color theme="1"/>
        <rFont val="Arial"/>
        <family val="2"/>
      </rPr>
      <t>Metodo 2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(involucro dell'edifico)</t>
    </r>
  </si>
  <si>
    <t>blu: sigillare</t>
  </si>
  <si>
    <t>Altro:</t>
  </si>
  <si>
    <t>stato dell'edificio</t>
  </si>
  <si>
    <t>Misura preventiva</t>
  </si>
  <si>
    <t>Stato dei lavori/</t>
  </si>
  <si>
    <t>Misurazione ad edificio ultimato</t>
  </si>
  <si>
    <t>Misurazione su un oggetto esistente</t>
  </si>
  <si>
    <t xml:space="preserve">Momento della </t>
  </si>
  <si>
    <t xml:space="preserve">misurazione </t>
  </si>
  <si>
    <t>Costruzione grezza realizzata con superficie ermetica all’aria</t>
  </si>
  <si>
    <t>Installazioni tecniche dell’edificio realizzate con una superficie ermetica</t>
  </si>
  <si>
    <t>Finestre e porte montate e regolate con guarnizioni</t>
  </si>
  <si>
    <t>Porta d’entrata dell’immobile senza telaio (installare il Blower Door)</t>
  </si>
  <si>
    <t>Ventilazione residenziale con immisione e aspirazione</t>
  </si>
  <si>
    <t>Oggetto/ edificio</t>
  </si>
  <si>
    <t xml:space="preserve">rosso: nessun intervento   
(= involucro)  </t>
  </si>
  <si>
    <t>Porte interne</t>
  </si>
  <si>
    <t>In generale per tubi passanti:</t>
  </si>
  <si>
    <t>Tubi vuoti passanti in altre zone</t>
  </si>
  <si>
    <t>Aspirapolvere centralizzata</t>
  </si>
  <si>
    <t>Canali per l’aria, valvole in zone riscaldate</t>
  </si>
  <si>
    <t>Altri attacchi sanitari e aperture *)</t>
  </si>
  <si>
    <t>Provvedimenti</t>
  </si>
  <si>
    <t>Finestre / porte finestre / lucernari contro esterno *</t>
  </si>
  <si>
    <t>Feritoie nelle finestre (profili)</t>
  </si>
  <si>
    <t>Prese d’aria nelle finestre del tetto</t>
  </si>
  <si>
    <t>Bocchette dell’aria d’immissione</t>
  </si>
  <si>
    <t>Bocchette dell’aria d’aspirazione</t>
  </si>
  <si>
    <t>Cappa d’aspirazione della cucina (ricircolo)</t>
  </si>
  <si>
    <t>Cappa d’aspirazione della cucina (estrazione)</t>
  </si>
  <si>
    <t>Estrattori (bagni, docce, WC)</t>
  </si>
  <si>
    <t xml:space="preserve">Asciugatrici in locali riscaldati con
aspirazione esterna </t>
  </si>
  <si>
    <t>Stufe / camini ecc…</t>
  </si>
  <si>
    <t>Prese d’aria delle stufe</t>
  </si>
  <si>
    <t>Comignoli</t>
  </si>
  <si>
    <t>Porticine per gatti</t>
  </si>
  <si>
    <t>Tubo della biancheria in zona non riscaldata</t>
  </si>
  <si>
    <t>Soffitti ribassati</t>
  </si>
  <si>
    <t>Quadro elettrico, fusibili *</t>
  </si>
  <si>
    <t>Prese elettriche *</t>
  </si>
  <si>
    <t>Lampade risp. predisposizione *</t>
  </si>
  <si>
    <t>Cassetta di distribuzione (riscaldamento) *</t>
  </si>
  <si>
    <t>Casetta sanitari WC  *)</t>
  </si>
  <si>
    <t>Selezionare</t>
  </si>
  <si>
    <t>Chiusini in zone riscaldate</t>
  </si>
  <si>
    <r>
      <t>Calcolo del coefficiente di determinazione r</t>
    </r>
    <r>
      <rPr>
        <vertAlign val="superscript"/>
        <sz val="18"/>
        <color theme="1"/>
        <rFont val="Arial"/>
        <family val="2"/>
      </rPr>
      <t>2</t>
    </r>
  </si>
  <si>
    <t>Nuove costruzioni</t>
  </si>
  <si>
    <t>Ammodernamenti</t>
  </si>
  <si>
    <t>Nuove costruzioni / Ammodernamenti</t>
  </si>
  <si>
    <r>
      <t>Portata 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/(h*m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</si>
  <si>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r>
      <t>Coeff. determ r</t>
    </r>
    <r>
      <rPr>
        <vertAlign val="superscript"/>
        <sz val="11"/>
        <color theme="1"/>
        <rFont val="Arial"/>
        <family val="2"/>
      </rPr>
      <t>2</t>
    </r>
  </si>
  <si>
    <t>vedi il Riepilogo</t>
  </si>
  <si>
    <t>Zone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</si>
  <si>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</si>
  <si>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</si>
  <si>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r>
      <t>q</t>
    </r>
    <r>
      <rPr>
        <vertAlign val="subscript"/>
        <sz val="11"/>
        <color theme="1"/>
        <rFont val="Arial"/>
        <family val="2"/>
      </rPr>
      <t>E50</t>
    </r>
  </si>
  <si>
    <t>± %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</si>
  <si>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</si>
  <si>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</si>
  <si>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</si>
  <si>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</si>
  <si>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N/E</t>
  </si>
  <si>
    <t>Zona 1:</t>
  </si>
  <si>
    <t>Zona 2:</t>
  </si>
  <si>
    <t>Depr.</t>
  </si>
  <si>
    <t>Sovrap.</t>
  </si>
  <si>
    <t>Sofrap.</t>
  </si>
  <si>
    <t>Zona 20:</t>
  </si>
  <si>
    <t>Zona 19:</t>
  </si>
  <si>
    <t>Zona 18:</t>
  </si>
  <si>
    <t>Zona 17:</t>
  </si>
  <si>
    <t>Zona 16:</t>
  </si>
  <si>
    <t>Zona 15:</t>
  </si>
  <si>
    <t>Zona 14:</t>
  </si>
  <si>
    <t>Zona 13:</t>
  </si>
  <si>
    <t>Zona 12:</t>
  </si>
  <si>
    <t>Zona 11:</t>
  </si>
  <si>
    <t>Zona 10:</t>
  </si>
  <si>
    <t>Zona 9:</t>
  </si>
  <si>
    <t>Zona 8:</t>
  </si>
  <si>
    <t>Zona 7:</t>
  </si>
  <si>
    <t>Zona 6:</t>
  </si>
  <si>
    <t>Zona 5:</t>
  </si>
  <si>
    <t>Zona 4:</t>
  </si>
  <si>
    <t>Zona 3:</t>
  </si>
  <si>
    <t>Vento</t>
  </si>
  <si>
    <t>Inc. Mis.</t>
  </si>
  <si>
    <t>Riepilogo dei risultati e delle zone di misurazione:</t>
  </si>
  <si>
    <t>adempito</t>
  </si>
  <si>
    <t>Da compilare se il coefficiente di determinazione e il grafico non vengono visualizzati.</t>
  </si>
  <si>
    <t>Le zone di misurazione sono riepilogate nella scheda "Riepilogo"</t>
  </si>
  <si>
    <t>Provvedimenti per metodi di misura 2</t>
  </si>
  <si>
    <t>Porte esterne *)</t>
  </si>
  <si>
    <t>Porte verso locali tecnici riscaldati  *)  es. depositi</t>
  </si>
  <si>
    <t>Porte verso locali non riscaldati      (magazzini, cantina, garage)  *)</t>
  </si>
  <si>
    <t>Serrature  *)</t>
  </si>
  <si>
    <t xml:space="preserve">Finestre sul tetto / aperture, se non comprese nel perimetro ermetico </t>
  </si>
  <si>
    <t>Finestre sul tetto / aperture, se comprese nel perimetro ermetico *)</t>
  </si>
  <si>
    <t>Raccordo avvolgibili / schermature *)</t>
  </si>
  <si>
    <t>Apparecchio di aerazione centralizzato / decentralizzato</t>
  </si>
  <si>
    <t>*) Se durante il procedimento di misurazione, vengono riscontrate importanti infiltrazione, l'entità può essere stimata mediante sigillare con una misura supplementare (cfr. capitolo 8.3, lit. d)). Tuttavia, per una valutazione  MINERGIE/-P/-A® con il metodo di misurazione 2, non è consentita la sigillatura temporanea.</t>
  </si>
  <si>
    <t>**) Se un ascensore ha direttamente accesso ad un apparamento, la porta del vano ascensore non può essere sigillata provisoriamente. La porta di chiusura del vano ascensore fa parte del perimetro d'ermeticità e deve essere realizzata in modo ermetico. Una chiusura ermetica può essere messa come alternativa davanti alla porta del vano ascensore.</t>
  </si>
  <si>
    <r>
      <t>Avvertimento:</t>
    </r>
    <r>
      <rPr>
        <sz val="10"/>
        <color theme="1"/>
        <rFont val="Arial"/>
        <family val="2"/>
      </rPr>
      <t xml:space="preserve"> dopo la rimozione delle sigillature provvisorie p.es. gli elementi di costruzione critici, stufe, ecc.;  tramite una misurazione puntuale (Δp 50 Pa) si può misurare la differenza di perdita tra i due procedimenti di misurazione (1 o 2). In questo modo si possono quantificare le perdite che non appartengono all’involucro dell’edificio.</t>
    </r>
  </si>
  <si>
    <t>sigillare e documentare</t>
  </si>
  <si>
    <t>chiudere ,esigillare e documentare</t>
  </si>
  <si>
    <t>Porte / vano ascensore contro zona da misurare  **)</t>
  </si>
  <si>
    <t>se possibile, sigillare nell'apparecchio</t>
  </si>
  <si>
    <t>Chiudere l'essicatore e sigillare fuori il tubo di scarico dell'aria</t>
  </si>
  <si>
    <t>chiudere o sigillare e documentare</t>
  </si>
  <si>
    <t>Base di misurazione: Direttiva ermeticità degli edifici Minergie (RiLuMi) , versione 2022.1.</t>
  </si>
  <si>
    <t>-</t>
  </si>
  <si>
    <t>Bf</t>
  </si>
  <si>
    <t>m3/m2h</t>
  </si>
  <si>
    <t>Medio</t>
  </si>
  <si>
    <t>Limite</t>
  </si>
  <si>
    <t>Valore</t>
  </si>
  <si>
    <t xml:space="preserve">(può essere utilizzato solo per nuovi edifici puliti o ristrutturazioni pulite)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</si>
</sst>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1" fillId="0" borderId="4" xfId="0" applyFont="1" applyBorder="1" applyAlignment="1">
      <alignment wrapText="1"/>
    </xf>
    <xf numFmtId="0" fontId="12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0" fillId="0" borderId="1" xfId="0" applyFont="1" applyBorder="1"/>
    <xf numFmtId="0" fontId="10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Protection="1"/>
    <xf numFmtId="0" fontId="4" fillId="0" borderId="0" xfId="0" applyFont="1" applyProtection="1"/>
    <xf numFmtId="0" fontId="18" fillId="0" borderId="0" xfId="0" applyFont="1"/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2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2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20" fillId="0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164" fontId="1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2" fontId="7" fillId="0" borderId="6" xfId="0" applyNumberFormat="1" applyFont="1" applyBorder="1" applyAlignment="1" applyProtection="1">
      <alignment horizontal="center"/>
    </xf>
    <xf numFmtId="2" fontId="7" fillId="0" borderId="7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 applyProtection="1">
      <alignment horizontal="center"/>
    </xf>
    <xf numFmtId="0" fontId="19" fillId="2" borderId="0" xfId="0" applyFont="1" applyFill="1" applyAlignment="1" applyProtection="1">
      <alignment horizontal="left"/>
      <protection locked="0"/>
    </xf>
    <xf numFmtId="0" fontId="21" fillId="0" borderId="9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9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35719098669E-2"/>
          <c:w val="0.85755116180210911"/>
          <c:h val="0.7632682823438601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1'!$A$53:$A$62</c:f>
              <c:numCache>
                <c:formatCode>General</c:formatCode>
                <c:ptCount val="10"/>
              </c:numCache>
            </c:numRef>
          </c:xVal>
          <c:yVal>
            <c:numRef>
              <c:f>'Zona 1'!$F$53:$F$62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62-427E-A177-EE3CC6B7B2A3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5"/>
            <c:backward val="8"/>
            <c:dispRSqr val="0"/>
            <c:dispEq val="0"/>
          </c:trendline>
          <c:xVal>
            <c:numRef>
              <c:f>'Zona 1'!$K$53:$K$62</c:f>
              <c:numCache>
                <c:formatCode>General</c:formatCode>
                <c:ptCount val="10"/>
              </c:numCache>
            </c:numRef>
          </c:xVal>
          <c:yVal>
            <c:numRef>
              <c:f>'Zona 1'!$P$53:$P$62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62-427E-A177-EE3CC6B7B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(m3/h)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2592103360858"/>
          <c:y val="0.89987417394522806"/>
          <c:w val="0.67443995522994782"/>
          <c:h val="8.505991566253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22305764409E-2"/>
          <c:w val="0.85755116180210911"/>
          <c:h val="0.77875081404298152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10'!$A$53:$A$62</c:f>
              <c:numCache>
                <c:formatCode>General</c:formatCode>
                <c:ptCount val="10"/>
              </c:numCache>
            </c:numRef>
          </c:xVal>
          <c:yVal>
            <c:numRef>
              <c:f>'Zona 10'!$F$53:$F$62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D8-48B2-B9A2-D53DB0747F6A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10'!$K$53:$K$62</c:f>
              <c:numCache>
                <c:formatCode>General</c:formatCode>
                <c:ptCount val="10"/>
              </c:numCache>
            </c:numRef>
          </c:xVal>
          <c:yVal>
            <c:numRef>
              <c:f>'Zona 10'!$P$53:$P$62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D8-48B2-B9A2-D53DB074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88929686684328"/>
          <c:y val="0.9426688769167012"/>
          <c:w val="0.74822124027917047"/>
          <c:h val="4.229352909833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16865210888E-2"/>
          <c:w val="0.85755116180210911"/>
          <c:h val="0.77624459253555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11'!$A$53:$A$62</c:f>
              <c:numCache>
                <c:formatCode>General</c:formatCode>
                <c:ptCount val="10"/>
              </c:numCache>
            </c:numRef>
          </c:xVal>
          <c:yVal>
            <c:numRef>
              <c:f>'Zona 11'!$F$53:$F$62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06-4A54-9A8A-07DD4CA5CACF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11'!$K$53:$K$62</c:f>
              <c:numCache>
                <c:formatCode>General</c:formatCode>
                <c:ptCount val="10"/>
              </c:numCache>
            </c:numRef>
          </c:xVal>
          <c:yVal>
            <c:numRef>
              <c:f>'Zona 11'!$P$53:$P$62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06-4A54-9A8A-07DD4CA5C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34911328838289"/>
          <c:y val="0.89755611517847467"/>
          <c:w val="0.77140964415178326"/>
          <c:h val="8.740629380413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22305764409E-2"/>
          <c:w val="0.85755116180210911"/>
          <c:h val="0.77624454837882118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12'!$A$53:$A$62</c:f>
              <c:numCache>
                <c:formatCode>General</c:formatCode>
                <c:ptCount val="10"/>
              </c:numCache>
            </c:numRef>
          </c:xVal>
          <c:yVal>
            <c:numRef>
              <c:f>'Zona 12'!$F$53:$F$62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4-4250-9EBB-36ED7FBBAA1D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12'!$K$53:$K$62</c:f>
              <c:numCache>
                <c:formatCode>General</c:formatCode>
                <c:ptCount val="10"/>
              </c:numCache>
            </c:numRef>
          </c:xVal>
          <c:yVal>
            <c:numRef>
              <c:f>'Zona 12'!$P$53:$P$62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4-4250-9EBB-36ED7FBB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78126015115121"/>
          <c:y val="0.89755609496181421"/>
          <c:w val="0.74400516684778628"/>
          <c:h val="8.7406311053223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22305764409E-2"/>
          <c:w val="0.85755116180210911"/>
          <c:h val="0.77624454837882118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13'!$A$53:$A$62</c:f>
              <c:numCache>
                <c:formatCode>General</c:formatCode>
                <c:ptCount val="10"/>
              </c:numCache>
            </c:numRef>
          </c:xVal>
          <c:yVal>
            <c:numRef>
              <c:f>'Zona 13'!$F$53:$F$62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2F-43E0-9AD1-ADEFDDD65EAB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13'!$K$53:$K$62</c:f>
              <c:numCache>
                <c:formatCode>General</c:formatCode>
                <c:ptCount val="10"/>
              </c:numCache>
            </c:numRef>
          </c:xVal>
          <c:yVal>
            <c:numRef>
              <c:f>'Zona 13'!$P$53:$P$62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2F-43E0-9AD1-ADEFDDD65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21340701391951"/>
          <c:y val="0.90507489195429514"/>
          <c:w val="0.73768105670071005"/>
          <c:h val="7.988751406074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22305764409E-2"/>
          <c:w val="0.85755116180210911"/>
          <c:h val="0.77624454837882118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14'!$A$53:$A$62</c:f>
              <c:numCache>
                <c:formatCode>General</c:formatCode>
                <c:ptCount val="10"/>
              </c:numCache>
            </c:numRef>
          </c:xVal>
          <c:yVal>
            <c:numRef>
              <c:f>'Zona 14'!$F$53:$F$62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61-4AFB-9978-2EB399600482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14'!$K$53:$K$62</c:f>
              <c:numCache>
                <c:formatCode>General</c:formatCode>
                <c:ptCount val="10"/>
              </c:numCache>
            </c:numRef>
          </c:xVal>
          <c:yVal>
            <c:numRef>
              <c:f>'Zona 14'!$P$53:$P$62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61-4AFB-9978-2EB399600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78126015115121"/>
          <c:y val="0.90256862629013501"/>
          <c:w val="0.76086946057332294"/>
          <c:h val="8.2393779724902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35719098669E-2"/>
          <c:w val="0.85755116180210911"/>
          <c:h val="0.77582320767072321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15'!$A$53:$A$62</c:f>
              <c:numCache>
                <c:formatCode>General</c:formatCode>
                <c:ptCount val="10"/>
              </c:numCache>
            </c:numRef>
          </c:xVal>
          <c:yVal>
            <c:numRef>
              <c:f>'Zona 15'!$F$53:$F$62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B-4B97-9AE1-D424203BC7F2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15'!$K$53:$K$62</c:f>
              <c:numCache>
                <c:formatCode>General</c:formatCode>
                <c:ptCount val="10"/>
              </c:numCache>
            </c:numRef>
          </c:xVal>
          <c:yVal>
            <c:numRef>
              <c:f>'Zona 15'!$P$53:$P$62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6B-4B97-9AE1-D424203BC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59285627853835"/>
          <c:y val="0.89736318887985544"/>
          <c:w val="0.80513823160285647"/>
          <c:h val="8.7570900727908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17192828747726E-2"/>
          <c:w val="0.85755116180210911"/>
          <c:h val="0.77666439621921246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16'!$A$53:$A$62</c:f>
              <c:numCache>
                <c:formatCode>General</c:formatCode>
                <c:ptCount val="10"/>
              </c:numCache>
            </c:numRef>
          </c:xVal>
          <c:yVal>
            <c:numRef>
              <c:f>'Zona 16'!$F$53:$F$62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F5-464D-BBA3-D6922EB04002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16'!$K$53:$K$62</c:f>
              <c:numCache>
                <c:formatCode>General</c:formatCode>
                <c:ptCount val="10"/>
              </c:numCache>
            </c:numRef>
          </c:xVal>
          <c:yVal>
            <c:numRef>
              <c:f>'Zona 16'!$P$53:$P$62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5-464D-BBA3-D6922EB04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944635984385927E-2"/>
          <c:y val="0.90775456948888933"/>
          <c:w val="0.82200252532839313"/>
          <c:h val="7.7236052604521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16865210888E-2"/>
          <c:w val="0.85755116180210911"/>
          <c:h val="0.77624459253555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17'!$A$53:$A$62</c:f>
              <c:numCache>
                <c:formatCode>General</c:formatCode>
                <c:ptCount val="10"/>
              </c:numCache>
            </c:numRef>
          </c:xVal>
          <c:yVal>
            <c:numRef>
              <c:f>'Zona 17'!$F$53:$F$62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B-4F9F-BD47-9BEA6ACBDA35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17'!$K$53:$K$62</c:f>
              <c:numCache>
                <c:formatCode>General</c:formatCode>
                <c:ptCount val="10"/>
              </c:numCache>
            </c:numRef>
          </c:xVal>
          <c:yVal>
            <c:numRef>
              <c:f>'Zona 17'!$P$53:$P$62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B-4F9F-BD47-9BEA6ACB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70089299423045"/>
          <c:y val="0.90507491068716839"/>
          <c:w val="0.79670608474008819"/>
          <c:h val="7.98874982954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35719098669E-2"/>
          <c:w val="0.85755116180210911"/>
          <c:h val="0.77582320767072321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18'!$A$53:$A$62</c:f>
              <c:numCache>
                <c:formatCode>General</c:formatCode>
                <c:ptCount val="10"/>
              </c:numCache>
            </c:numRef>
          </c:xVal>
          <c:yVal>
            <c:numRef>
              <c:f>'Zona 18'!$F$53:$F$62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4-44D4-9B13-C8D109CC127D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18'!$K$53:$K$62</c:f>
              <c:numCache>
                <c:formatCode>General</c:formatCode>
                <c:ptCount val="10"/>
              </c:numCache>
            </c:numRef>
          </c:xVal>
          <c:yVal>
            <c:numRef>
              <c:f>'Zona 18'!$P$53:$P$62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4-44D4-9B13-C8D109CC1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620525837309679E-2"/>
          <c:y val="0.9048961440759733"/>
          <c:w val="0.83254270890685345"/>
          <c:h val="8.0037945531791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16865210888E-2"/>
          <c:w val="0.85755116180210911"/>
          <c:h val="0.77373832736598824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19'!$A$53:$A$62</c:f>
              <c:numCache>
                <c:formatCode>General</c:formatCode>
                <c:ptCount val="10"/>
              </c:numCache>
            </c:numRef>
          </c:xVal>
          <c:yVal>
            <c:numRef>
              <c:f>'Zona 19'!$F$53:$F$62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96-4A91-B710-338FE72D1260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19'!$K$53:$K$62</c:f>
              <c:numCache>
                <c:formatCode>General</c:formatCode>
                <c:ptCount val="10"/>
              </c:numCache>
            </c:numRef>
          </c:xVal>
          <c:yVal>
            <c:numRef>
              <c:f>'Zona 19'!$P$53:$P$62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96-4A91-B710-338FE72D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9169664256146"/>
          <c:y val="0.89003731966978084"/>
          <c:w val="0.77984179101455164"/>
          <c:h val="9.4925089312831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41180163214E-2"/>
          <c:w val="0.85755116180210911"/>
          <c:h val="0.77582316334751955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2'!$A$53:$A$62</c:f>
              <c:numCache>
                <c:formatCode>General</c:formatCode>
                <c:ptCount val="10"/>
              </c:numCache>
            </c:numRef>
          </c:xVal>
          <c:yVal>
            <c:numRef>
              <c:f>'Zona 2'!$F$53:$F$62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2-4828-9906-EEAF0EBB2503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2'!$K$53:$K$62</c:f>
              <c:numCache>
                <c:formatCode>General</c:formatCode>
                <c:ptCount val="10"/>
              </c:numCache>
            </c:numRef>
          </c:xVal>
          <c:yVal>
            <c:numRef>
              <c:f>'Zona 2'!$P$53:$P$62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2-4828-9906-EEAF0EBB2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40181088653235"/>
          <c:y val="0.89485218302514447"/>
          <c:w val="0.69341228567117652"/>
          <c:h val="9.0081903603857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22305764409E-2"/>
          <c:w val="0.85755116180210911"/>
          <c:h val="0.77624454837882118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20'!$A$53:$A$62</c:f>
              <c:numCache>
                <c:formatCode>General</c:formatCode>
                <c:ptCount val="10"/>
              </c:numCache>
            </c:numRef>
          </c:xVal>
          <c:yVal>
            <c:numRef>
              <c:f>'Zona 20'!$F$53:$F$62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79-4A60-AAB0-3A625D6F8BDC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20'!$K$53:$K$62</c:f>
              <c:numCache>
                <c:formatCode>General</c:formatCode>
                <c:ptCount val="10"/>
              </c:numCache>
            </c:numRef>
          </c:xVal>
          <c:yVal>
            <c:numRef>
              <c:f>'Zona 20'!$P$53:$P$62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79-4A60-AAB0-3A625D6F8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80892970992253"/>
          <c:y val="0.90256862629013501"/>
          <c:w val="0.78194982773024369"/>
          <c:h val="8.2393779724902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16865210888E-2"/>
          <c:w val="0.85755116180210911"/>
          <c:h val="0.776244592535553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3'!$A$53:$A$62</c:f>
              <c:numCache>
                <c:formatCode>General</c:formatCode>
                <c:ptCount val="10"/>
              </c:numCache>
            </c:numRef>
          </c:xVal>
          <c:yVal>
            <c:numRef>
              <c:f>'Zona 3'!$F$53:$F$62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31-4AE0-9C6A-06AA7FF7D756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3'!$K$53:$K$62</c:f>
              <c:numCache>
                <c:formatCode>General</c:formatCode>
                <c:ptCount val="10"/>
              </c:numCache>
            </c:numRef>
          </c:xVal>
          <c:yVal>
            <c:numRef>
              <c:f>'Zona 3'!$P$53:$P$62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31-4AE0-9C6A-06AA7FF7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15806789637686"/>
          <c:y val="0.90006238034803931"/>
          <c:w val="0.65546762478871912"/>
          <c:h val="7.4874967956314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9689602327222772E-2"/>
          <c:w val="0.85755116180210911"/>
          <c:h val="0.75903264177316421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4'!$A$53:$A$62</c:f>
              <c:numCache>
                <c:formatCode>General</c:formatCode>
                <c:ptCount val="10"/>
              </c:numCache>
            </c:numRef>
          </c:xVal>
          <c:yVal>
            <c:numRef>
              <c:f>'Zona 4'!$F$53:$F$62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9F-4591-9FA6-8D5973C9778C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4'!$K$53:$K$62</c:f>
              <c:numCache>
                <c:formatCode>General</c:formatCode>
                <c:ptCount val="10"/>
              </c:numCache>
            </c:numRef>
          </c:xVal>
          <c:yVal>
            <c:numRef>
              <c:f>'Zona 4'!$P$53:$P$62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9F-4591-9FA6-8D5973C97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10537029822741"/>
          <c:y val="0.89777298229186298"/>
          <c:w val="0.73557301998501801"/>
          <c:h val="8.3333634408995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568922305764409E-2"/>
          <c:w val="0.85755116180210911"/>
          <c:h val="0.77624454837882118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5'!$A$53:$A$62</c:f>
              <c:numCache>
                <c:formatCode>General</c:formatCode>
                <c:ptCount val="10"/>
              </c:numCache>
            </c:numRef>
          </c:xVal>
          <c:yVal>
            <c:numRef>
              <c:f>'Zona 5'!$F$53:$F$62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FF-46A3-BAD1-AA25F476DB0A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5'!$K$53:$K$62</c:f>
              <c:numCache>
                <c:formatCode>General</c:formatCode>
                <c:ptCount val="10"/>
              </c:numCache>
            </c:numRef>
          </c:xVal>
          <c:yVal>
            <c:numRef>
              <c:f>'Zona 5'!$P$53:$P$62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FF-46A3-BAD1-AA25F476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32144372961158"/>
          <c:y val="0.89755609496181421"/>
          <c:w val="0.72292479969086554"/>
          <c:h val="8.7406311053223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35719098669E-2"/>
          <c:w val="0.85755116180210911"/>
          <c:h val="0.77331222260535071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6'!$A$53:$A$62</c:f>
              <c:numCache>
                <c:formatCode>General</c:formatCode>
                <c:ptCount val="10"/>
              </c:numCache>
            </c:numRef>
          </c:xVal>
          <c:yVal>
            <c:numRef>
              <c:f>'Zona 6'!$F$53:$F$62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8-4F53-818C-0882A8AFB62F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6'!$K$53:$K$62</c:f>
              <c:numCache>
                <c:formatCode>General</c:formatCode>
                <c:ptCount val="10"/>
              </c:numCache>
            </c:numRef>
          </c:xVal>
          <c:yVal>
            <c:numRef>
              <c:f>'Zona 6'!$P$53:$P$62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8-4F53-818C-0882A8AFB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733358253537"/>
          <c:y val="0.9048961440759733"/>
          <c:w val="0.75032927699486252"/>
          <c:h val="8.0037945531791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9749824631491881E-2"/>
          <c:w val="0.85755116180210911"/>
          <c:h val="0.75854386427435772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7'!$A$53:$A$62</c:f>
              <c:numCache>
                <c:formatCode>General</c:formatCode>
                <c:ptCount val="10"/>
              </c:numCache>
            </c:numRef>
          </c:xVal>
          <c:yVal>
            <c:numRef>
              <c:f>'Zona 7'!$F$53:$F$62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26-4A99-B565-F5DBBD842584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7'!$K$53:$K$62</c:f>
              <c:numCache>
                <c:formatCode>General</c:formatCode>
                <c:ptCount val="10"/>
              </c:numCache>
            </c:numRef>
          </c:xVal>
          <c:yVal>
            <c:numRef>
              <c:f>'Zona 7'!$P$53:$P$62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26-4A99-B565-F5DBBD842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34911328838289"/>
          <c:y val="0.90027015481408379"/>
          <c:w val="0.77140964415178326"/>
          <c:h val="8.350266811419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41180163214E-2"/>
          <c:w val="0.85755116180210911"/>
          <c:h val="0.77582316334751955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8'!$A$53:$A$62</c:f>
              <c:numCache>
                <c:formatCode>General</c:formatCode>
                <c:ptCount val="10"/>
              </c:numCache>
            </c:numRef>
          </c:xVal>
          <c:yVal>
            <c:numRef>
              <c:f>'Zona 8'!$F$53:$F$62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1B-417D-890D-CA4270245D8C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8'!$K$53:$K$62</c:f>
              <c:numCache>
                <c:formatCode>General</c:formatCode>
                <c:ptCount val="10"/>
              </c:numCache>
            </c:numRef>
          </c:xVal>
          <c:yVal>
            <c:numRef>
              <c:f>'Zona 8'!$P$53:$P$62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1B-417D-890D-CA427024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64555387668781"/>
          <c:y val="0.89736316858697751"/>
          <c:w val="0.71870872625948135"/>
          <c:h val="8.7570918042024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4146318994424"/>
          <c:y val="2.7620841180163214E-2"/>
          <c:w val="0.85755116180210911"/>
          <c:h val="0.77582316334751955"/>
        </c:manualLayout>
      </c:layout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9'!$A$53:$A$62</c:f>
              <c:numCache>
                <c:formatCode>General</c:formatCode>
                <c:ptCount val="10"/>
              </c:numCache>
            </c:numRef>
          </c:xVal>
          <c:yVal>
            <c:numRef>
              <c:f>'Zona 9'!$F$53:$F$62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E-4E2B-9942-553B0D01D3D6}"/>
            </c:ext>
          </c:extLst>
        </c:ser>
        <c:ser>
          <c:idx val="1"/>
          <c:order val="1"/>
          <c:tx>
            <c:v>punti sovrapressione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'Zona 9'!$K$53:$K$62</c:f>
              <c:numCache>
                <c:formatCode>General</c:formatCode>
                <c:ptCount val="10"/>
              </c:numCache>
            </c:numRef>
          </c:xVal>
          <c:yVal>
            <c:numRef>
              <c:f>'Zona 9'!$P$53:$P$62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E-4E2B-9942-553B0D01D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Pressione edificio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Portata 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75359059237991"/>
          <c:y val="0.90238513971064349"/>
          <c:w val="0.71238461611240511"/>
          <c:h val="8.25489469183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9524</xdr:rowOff>
    </xdr:from>
    <xdr:to>
      <xdr:col>19</xdr:col>
      <xdr:colOff>238124</xdr:colOff>
      <xdr:row>91</xdr:row>
      <xdr:rowOff>180974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0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63</xdr:row>
      <xdr:rowOff>180974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0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64</xdr:row>
      <xdr:rowOff>0</xdr:rowOff>
    </xdr:from>
    <xdr:to>
      <xdr:col>19</xdr:col>
      <xdr:colOff>247649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64</xdr:row>
      <xdr:rowOff>0</xdr:rowOff>
    </xdr:from>
    <xdr:to>
      <xdr:col>19</xdr:col>
      <xdr:colOff>247649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63</xdr:row>
      <xdr:rowOff>180974</xdr:rowOff>
    </xdr:from>
    <xdr:to>
      <xdr:col>19</xdr:col>
      <xdr:colOff>238124</xdr:colOff>
      <xdr:row>91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63</xdr:row>
      <xdr:rowOff>180974</xdr:rowOff>
    </xdr:from>
    <xdr:to>
      <xdr:col>19</xdr:col>
      <xdr:colOff>228599</xdr:colOff>
      <xdr:row>92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63</xdr:row>
      <xdr:rowOff>180974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9524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64</xdr:row>
      <xdr:rowOff>9524</xdr:rowOff>
    </xdr:from>
    <xdr:to>
      <xdr:col>19</xdr:col>
      <xdr:colOff>261938</xdr:colOff>
      <xdr:row>92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63</xdr:row>
      <xdr:rowOff>180974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0</xdr:rowOff>
    </xdr:from>
    <xdr:to>
      <xdr:col>19</xdr:col>
      <xdr:colOff>238124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40</xdr:row>
      <xdr:rowOff>0</xdr:rowOff>
    </xdr:from>
    <xdr:to>
      <xdr:col>0</xdr:col>
      <xdr:colOff>1666875</xdr:colOff>
      <xdr:row>45</xdr:row>
      <xdr:rowOff>85725</xdr:rowOff>
    </xdr:to>
    <xdr:grpSp>
      <xdr:nvGrpSpPr>
        <xdr:cNvPr id="4110" name="Group 14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GrpSpPr>
          <a:grpSpLocks/>
        </xdr:cNvGrpSpPr>
      </xdr:nvGrpSpPr>
      <xdr:grpSpPr bwMode="auto">
        <a:xfrm>
          <a:off x="485775" y="10538114"/>
          <a:ext cx="1181100" cy="1133475"/>
          <a:chOff x="2129" y="12304"/>
          <a:chExt cx="1870" cy="1814"/>
        </a:xfrm>
      </xdr:grpSpPr>
      <xdr:sp macro="" textlink="">
        <xdr:nvSpPr>
          <xdr:cNvPr id="4111" name="Rectangle 15" descr="Diagonal weit nach oben">
            <a:extLst>
              <a:ext uri="{FF2B5EF4-FFF2-40B4-BE49-F238E27FC236}">
                <a16:creationId xmlns:a16="http://schemas.microsoft.com/office/drawing/2014/main" id="{00000000-0008-0000-0100-00000F100000}"/>
              </a:ext>
            </a:extLst>
          </xdr:cNvPr>
          <xdr:cNvSpPr>
            <a:spLocks noChangeArrowheads="1"/>
          </xdr:cNvSpPr>
        </xdr:nvSpPr>
        <xdr:spPr bwMode="auto">
          <a:xfrm>
            <a:off x="2677" y="12358"/>
            <a:ext cx="696" cy="1710"/>
          </a:xfrm>
          <a:prstGeom prst="rect">
            <a:avLst/>
          </a:prstGeom>
          <a:pattFill prst="wdUpDiag">
            <a:fgClr>
              <a:srgbClr val="000000"/>
            </a:fgClr>
            <a:bgClr>
              <a:srgbClr val="FFCC99"/>
            </a:bgClr>
          </a:pattFill>
          <a:ln w="444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12" name="Rectangle 16">
            <a:extLst>
              <a:ext uri="{FF2B5EF4-FFF2-40B4-BE49-F238E27FC236}">
                <a16:creationId xmlns:a16="http://schemas.microsoft.com/office/drawing/2014/main" id="{00000000-0008-0000-0100-000010100000}"/>
              </a:ext>
            </a:extLst>
          </xdr:cNvPr>
          <xdr:cNvSpPr>
            <a:spLocks noChangeArrowheads="1"/>
          </xdr:cNvSpPr>
        </xdr:nvSpPr>
        <xdr:spPr bwMode="auto">
          <a:xfrm>
            <a:off x="2153" y="12946"/>
            <a:ext cx="1729" cy="494"/>
          </a:xfrm>
          <a:prstGeom prst="rect">
            <a:avLst/>
          </a:prstGeom>
          <a:solidFill>
            <a:srgbClr val="FFFFFF"/>
          </a:solidFill>
          <a:ln w="254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113" name="Rectangle 17">
            <a:extLst>
              <a:ext uri="{FF2B5EF4-FFF2-40B4-BE49-F238E27FC236}">
                <a16:creationId xmlns:a16="http://schemas.microsoft.com/office/drawing/2014/main" id="{00000000-0008-0000-0100-000011100000}"/>
              </a:ext>
            </a:extLst>
          </xdr:cNvPr>
          <xdr:cNvSpPr>
            <a:spLocks noChangeArrowheads="1"/>
          </xdr:cNvSpPr>
        </xdr:nvSpPr>
        <xdr:spPr bwMode="auto">
          <a:xfrm>
            <a:off x="2129" y="12885"/>
            <a:ext cx="56" cy="71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14" name="Rectangle 18">
            <a:extLst>
              <a:ext uri="{FF2B5EF4-FFF2-40B4-BE49-F238E27FC236}">
                <a16:creationId xmlns:a16="http://schemas.microsoft.com/office/drawing/2014/main" id="{00000000-0008-0000-0100-000012100000}"/>
              </a:ext>
            </a:extLst>
          </xdr:cNvPr>
          <xdr:cNvSpPr>
            <a:spLocks noChangeArrowheads="1"/>
          </xdr:cNvSpPr>
        </xdr:nvSpPr>
        <xdr:spPr bwMode="auto">
          <a:xfrm>
            <a:off x="3852" y="12856"/>
            <a:ext cx="62" cy="71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15" name="Rectangle 19">
            <a:extLst>
              <a:ext uri="{FF2B5EF4-FFF2-40B4-BE49-F238E27FC236}">
                <a16:creationId xmlns:a16="http://schemas.microsoft.com/office/drawing/2014/main" id="{00000000-0008-0000-0100-000013100000}"/>
              </a:ext>
            </a:extLst>
          </xdr:cNvPr>
          <xdr:cNvSpPr>
            <a:spLocks noChangeArrowheads="1"/>
          </xdr:cNvSpPr>
        </xdr:nvSpPr>
        <xdr:spPr bwMode="auto">
          <a:xfrm>
            <a:off x="2598" y="13460"/>
            <a:ext cx="843" cy="7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16" name="Rectangle 20">
            <a:extLst>
              <a:ext uri="{FF2B5EF4-FFF2-40B4-BE49-F238E27FC236}">
                <a16:creationId xmlns:a16="http://schemas.microsoft.com/office/drawing/2014/main" id="{00000000-0008-0000-0100-000014100000}"/>
              </a:ext>
            </a:extLst>
          </xdr:cNvPr>
          <xdr:cNvSpPr>
            <a:spLocks noChangeArrowheads="1"/>
          </xdr:cNvSpPr>
        </xdr:nvSpPr>
        <xdr:spPr bwMode="auto">
          <a:xfrm>
            <a:off x="2613" y="12852"/>
            <a:ext cx="844" cy="7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17" name="Freeform 21">
            <a:extLst>
              <a:ext uri="{FF2B5EF4-FFF2-40B4-BE49-F238E27FC236}">
                <a16:creationId xmlns:a16="http://schemas.microsoft.com/office/drawing/2014/main" id="{00000000-0008-0000-0100-000015100000}"/>
              </a:ext>
            </a:extLst>
          </xdr:cNvPr>
          <xdr:cNvSpPr>
            <a:spLocks/>
          </xdr:cNvSpPr>
        </xdr:nvSpPr>
        <xdr:spPr bwMode="auto">
          <a:xfrm>
            <a:off x="2309" y="13481"/>
            <a:ext cx="1393" cy="437"/>
          </a:xfrm>
          <a:custGeom>
            <a:avLst/>
            <a:gdLst>
              <a:gd name="T0" fmla="*/ 0 w 2832"/>
              <a:gd name="T1" fmla="*/ 687 h 741"/>
              <a:gd name="T2" fmla="*/ 540 w 2832"/>
              <a:gd name="T3" fmla="*/ 219 h 741"/>
              <a:gd name="T4" fmla="*/ 1386 w 2832"/>
              <a:gd name="T5" fmla="*/ 3 h 741"/>
              <a:gd name="T6" fmla="*/ 2196 w 2832"/>
              <a:gd name="T7" fmla="*/ 201 h 741"/>
              <a:gd name="T8" fmla="*/ 2832 w 2832"/>
              <a:gd name="T9" fmla="*/ 741 h 7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32" h="741">
                <a:moveTo>
                  <a:pt x="0" y="687"/>
                </a:moveTo>
                <a:cubicBezTo>
                  <a:pt x="151" y="499"/>
                  <a:pt x="309" y="333"/>
                  <a:pt x="540" y="219"/>
                </a:cubicBezTo>
                <a:cubicBezTo>
                  <a:pt x="771" y="105"/>
                  <a:pt x="1110" y="6"/>
                  <a:pt x="1386" y="3"/>
                </a:cubicBezTo>
                <a:cubicBezTo>
                  <a:pt x="1662" y="0"/>
                  <a:pt x="1955" y="78"/>
                  <a:pt x="2196" y="201"/>
                </a:cubicBezTo>
                <a:cubicBezTo>
                  <a:pt x="2437" y="324"/>
                  <a:pt x="2700" y="629"/>
                  <a:pt x="2832" y="741"/>
                </a:cubicBezTo>
              </a:path>
            </a:pathLst>
          </a:custGeom>
          <a:noFill/>
          <a:ln w="25400">
            <a:solidFill>
              <a:srgbClr val="FF0000"/>
            </a:solidFill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18" name="Freeform 22">
            <a:extLst>
              <a:ext uri="{FF2B5EF4-FFF2-40B4-BE49-F238E27FC236}">
                <a16:creationId xmlns:a16="http://schemas.microsoft.com/office/drawing/2014/main" id="{00000000-0008-0000-0100-000016100000}"/>
              </a:ext>
            </a:extLst>
          </xdr:cNvPr>
          <xdr:cNvSpPr>
            <a:spLocks/>
          </xdr:cNvSpPr>
        </xdr:nvSpPr>
        <xdr:spPr bwMode="auto">
          <a:xfrm flipV="1">
            <a:off x="2324" y="12524"/>
            <a:ext cx="1392" cy="383"/>
          </a:xfrm>
          <a:custGeom>
            <a:avLst/>
            <a:gdLst>
              <a:gd name="T0" fmla="*/ 0 w 2832"/>
              <a:gd name="T1" fmla="*/ 687 h 741"/>
              <a:gd name="T2" fmla="*/ 540 w 2832"/>
              <a:gd name="T3" fmla="*/ 219 h 741"/>
              <a:gd name="T4" fmla="*/ 1386 w 2832"/>
              <a:gd name="T5" fmla="*/ 3 h 741"/>
              <a:gd name="T6" fmla="*/ 2196 w 2832"/>
              <a:gd name="T7" fmla="*/ 201 h 741"/>
              <a:gd name="T8" fmla="*/ 2832 w 2832"/>
              <a:gd name="T9" fmla="*/ 741 h 7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32" h="741">
                <a:moveTo>
                  <a:pt x="0" y="687"/>
                </a:moveTo>
                <a:cubicBezTo>
                  <a:pt x="151" y="499"/>
                  <a:pt x="309" y="333"/>
                  <a:pt x="540" y="219"/>
                </a:cubicBezTo>
                <a:cubicBezTo>
                  <a:pt x="771" y="105"/>
                  <a:pt x="1110" y="6"/>
                  <a:pt x="1386" y="3"/>
                </a:cubicBezTo>
                <a:cubicBezTo>
                  <a:pt x="1662" y="0"/>
                  <a:pt x="1955" y="78"/>
                  <a:pt x="2196" y="201"/>
                </a:cubicBezTo>
                <a:cubicBezTo>
                  <a:pt x="2437" y="324"/>
                  <a:pt x="2700" y="629"/>
                  <a:pt x="2832" y="741"/>
                </a:cubicBezTo>
              </a:path>
            </a:pathLst>
          </a:custGeom>
          <a:noFill/>
          <a:ln w="25400">
            <a:solidFill>
              <a:srgbClr val="FF0000"/>
            </a:solidFill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19" name="Freeform 23">
            <a:extLst>
              <a:ext uri="{FF2B5EF4-FFF2-40B4-BE49-F238E27FC236}">
                <a16:creationId xmlns:a16="http://schemas.microsoft.com/office/drawing/2014/main" id="{00000000-0008-0000-0100-000017100000}"/>
              </a:ext>
            </a:extLst>
          </xdr:cNvPr>
          <xdr:cNvSpPr>
            <a:spLocks/>
          </xdr:cNvSpPr>
        </xdr:nvSpPr>
        <xdr:spPr bwMode="auto">
          <a:xfrm>
            <a:off x="2154" y="12564"/>
            <a:ext cx="1830" cy="586"/>
          </a:xfrm>
          <a:custGeom>
            <a:avLst/>
            <a:gdLst>
              <a:gd name="T0" fmla="*/ 0 w 1830"/>
              <a:gd name="T1" fmla="*/ 186 h 586"/>
              <a:gd name="T2" fmla="*/ 390 w 1830"/>
              <a:gd name="T3" fmla="*/ 489 h 586"/>
              <a:gd name="T4" fmla="*/ 894 w 1830"/>
              <a:gd name="T5" fmla="*/ 582 h 586"/>
              <a:gd name="T6" fmla="*/ 1371 w 1830"/>
              <a:gd name="T7" fmla="*/ 462 h 586"/>
              <a:gd name="T8" fmla="*/ 1830 w 1830"/>
              <a:gd name="T9" fmla="*/ 0 h 5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30" h="586">
                <a:moveTo>
                  <a:pt x="0" y="186"/>
                </a:moveTo>
                <a:cubicBezTo>
                  <a:pt x="65" y="236"/>
                  <a:pt x="241" y="423"/>
                  <a:pt x="390" y="489"/>
                </a:cubicBezTo>
                <a:cubicBezTo>
                  <a:pt x="539" y="555"/>
                  <a:pt x="731" y="586"/>
                  <a:pt x="894" y="582"/>
                </a:cubicBezTo>
                <a:cubicBezTo>
                  <a:pt x="1057" y="578"/>
                  <a:pt x="1215" y="559"/>
                  <a:pt x="1371" y="462"/>
                </a:cubicBezTo>
                <a:cubicBezTo>
                  <a:pt x="1527" y="365"/>
                  <a:pt x="1734" y="96"/>
                  <a:pt x="1830" y="0"/>
                </a:cubicBezTo>
              </a:path>
            </a:pathLst>
          </a:custGeom>
          <a:noFill/>
          <a:ln w="15875" cap="flat">
            <a:solidFill>
              <a:srgbClr val="0000FF"/>
            </a:solidFill>
            <a:prstDash val="dash"/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0" name="Freeform 24">
            <a:extLst>
              <a:ext uri="{FF2B5EF4-FFF2-40B4-BE49-F238E27FC236}">
                <a16:creationId xmlns:a16="http://schemas.microsoft.com/office/drawing/2014/main" id="{00000000-0008-0000-0100-000018100000}"/>
              </a:ext>
            </a:extLst>
          </xdr:cNvPr>
          <xdr:cNvSpPr>
            <a:spLocks/>
          </xdr:cNvSpPr>
        </xdr:nvSpPr>
        <xdr:spPr bwMode="auto">
          <a:xfrm>
            <a:off x="2157" y="13230"/>
            <a:ext cx="1842" cy="582"/>
          </a:xfrm>
          <a:custGeom>
            <a:avLst/>
            <a:gdLst>
              <a:gd name="T0" fmla="*/ 0 w 1842"/>
              <a:gd name="T1" fmla="*/ 447 h 582"/>
              <a:gd name="T2" fmla="*/ 363 w 1842"/>
              <a:gd name="T3" fmla="*/ 90 h 582"/>
              <a:gd name="T4" fmla="*/ 936 w 1842"/>
              <a:gd name="T5" fmla="*/ 3 h 582"/>
              <a:gd name="T6" fmla="*/ 1353 w 1842"/>
              <a:gd name="T7" fmla="*/ 108 h 582"/>
              <a:gd name="T8" fmla="*/ 1842 w 1842"/>
              <a:gd name="T9" fmla="*/ 582 h 5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42" h="582">
                <a:moveTo>
                  <a:pt x="0" y="447"/>
                </a:moveTo>
                <a:cubicBezTo>
                  <a:pt x="60" y="388"/>
                  <a:pt x="207" y="164"/>
                  <a:pt x="363" y="90"/>
                </a:cubicBezTo>
                <a:cubicBezTo>
                  <a:pt x="519" y="16"/>
                  <a:pt x="771" y="0"/>
                  <a:pt x="936" y="3"/>
                </a:cubicBezTo>
                <a:cubicBezTo>
                  <a:pt x="1101" y="6"/>
                  <a:pt x="1202" y="12"/>
                  <a:pt x="1353" y="108"/>
                </a:cubicBezTo>
                <a:cubicBezTo>
                  <a:pt x="1504" y="204"/>
                  <a:pt x="1740" y="483"/>
                  <a:pt x="1842" y="582"/>
                </a:cubicBezTo>
              </a:path>
            </a:pathLst>
          </a:custGeom>
          <a:noFill/>
          <a:ln w="15875" cap="flat">
            <a:solidFill>
              <a:srgbClr val="0000FF"/>
            </a:solidFill>
            <a:prstDash val="dash"/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1" name="Rectangle 25">
            <a:extLst>
              <a:ext uri="{FF2B5EF4-FFF2-40B4-BE49-F238E27FC236}">
                <a16:creationId xmlns:a16="http://schemas.microsoft.com/office/drawing/2014/main" id="{00000000-0008-0000-0100-000019100000}"/>
              </a:ext>
            </a:extLst>
          </xdr:cNvPr>
          <xdr:cNvSpPr>
            <a:spLocks noChangeArrowheads="1"/>
          </xdr:cNvSpPr>
        </xdr:nvSpPr>
        <xdr:spPr bwMode="auto">
          <a:xfrm>
            <a:off x="2629" y="12304"/>
            <a:ext cx="794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2" name="Rectangle 26">
            <a:extLst>
              <a:ext uri="{FF2B5EF4-FFF2-40B4-BE49-F238E27FC236}">
                <a16:creationId xmlns:a16="http://schemas.microsoft.com/office/drawing/2014/main" id="{00000000-0008-0000-0100-00001A100000}"/>
              </a:ext>
            </a:extLst>
          </xdr:cNvPr>
          <xdr:cNvSpPr>
            <a:spLocks noChangeArrowheads="1"/>
          </xdr:cNvSpPr>
        </xdr:nvSpPr>
        <xdr:spPr bwMode="auto">
          <a:xfrm>
            <a:off x="2590" y="14023"/>
            <a:ext cx="845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9524</xdr:rowOff>
    </xdr:from>
    <xdr:to>
      <xdr:col>19</xdr:col>
      <xdr:colOff>238124</xdr:colOff>
      <xdr:row>91</xdr:row>
      <xdr:rowOff>180974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63</xdr:row>
      <xdr:rowOff>171449</xdr:rowOff>
    </xdr:from>
    <xdr:to>
      <xdr:col>19</xdr:col>
      <xdr:colOff>257174</xdr:colOff>
      <xdr:row>91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63</xdr:row>
      <xdr:rowOff>180974</xdr:rowOff>
    </xdr:from>
    <xdr:to>
      <xdr:col>19</xdr:col>
      <xdr:colOff>247649</xdr:colOff>
      <xdr:row>90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64</xdr:row>
      <xdr:rowOff>0</xdr:rowOff>
    </xdr:from>
    <xdr:to>
      <xdr:col>19</xdr:col>
      <xdr:colOff>228599</xdr:colOff>
      <xdr:row>92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63</xdr:row>
      <xdr:rowOff>180974</xdr:rowOff>
    </xdr:from>
    <xdr:to>
      <xdr:col>19</xdr:col>
      <xdr:colOff>228599</xdr:colOff>
      <xdr:row>91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64</xdr:row>
      <xdr:rowOff>0</xdr:rowOff>
    </xdr:from>
    <xdr:to>
      <xdr:col>19</xdr:col>
      <xdr:colOff>238124</xdr:colOff>
      <xdr:row>89</xdr:row>
      <xdr:rowOff>171451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63</xdr:row>
      <xdr:rowOff>180974</xdr:rowOff>
    </xdr:from>
    <xdr:to>
      <xdr:col>19</xdr:col>
      <xdr:colOff>257174</xdr:colOff>
      <xdr:row>91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6"/>
  <sheetViews>
    <sheetView view="pageLayout" zoomScale="85" zoomScaleNormal="100" zoomScalePageLayoutView="85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ht="14.25" customHeight="1" x14ac:dyDescent="0.35">
      <c r="A1" s="2"/>
    </row>
    <row r="2" spans="1:20" ht="25.5" x14ac:dyDescent="0.35">
      <c r="A2" s="41" t="s">
        <v>19</v>
      </c>
    </row>
    <row r="3" spans="1:20" ht="6" customHeight="1" x14ac:dyDescent="0.2"/>
    <row r="4" spans="1:20" x14ac:dyDescent="0.2">
      <c r="A4" s="1" t="s">
        <v>18</v>
      </c>
    </row>
    <row r="5" spans="1:20" x14ac:dyDescent="0.2">
      <c r="A5" s="1" t="s">
        <v>187</v>
      </c>
    </row>
    <row r="7" spans="1:20" ht="15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6" t="s">
        <v>20</v>
      </c>
    </row>
    <row r="10" spans="1:20" x14ac:dyDescent="0.2">
      <c r="A10" s="1" t="s">
        <v>85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x14ac:dyDescent="0.2"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0" x14ac:dyDescent="0.2"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0" x14ac:dyDescent="0.2"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5" spans="1:20" x14ac:dyDescent="0.2">
      <c r="A15" s="1" t="s">
        <v>21</v>
      </c>
      <c r="F15" s="73" t="s">
        <v>161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0" x14ac:dyDescent="0.2"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 x14ac:dyDescent="0.2"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1:20" x14ac:dyDescent="0.2"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1:20" x14ac:dyDescent="0.2"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1" spans="1:20" x14ac:dyDescent="0.2">
      <c r="A21" s="1" t="s">
        <v>22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1:20" x14ac:dyDescent="0.2"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1:20" x14ac:dyDescent="0.2"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1:20" x14ac:dyDescent="0.2"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6" spans="1:20" x14ac:dyDescent="0.2">
      <c r="A26" s="1" t="s">
        <v>23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x14ac:dyDescent="0.2"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0" x14ac:dyDescent="0.2"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0" x14ac:dyDescent="0.2"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1" spans="1:20" x14ac:dyDescent="0.2">
      <c r="A31" s="1" t="s">
        <v>24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0" x14ac:dyDescent="0.2"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4" x14ac:dyDescent="0.2">
      <c r="A33" s="1" t="s">
        <v>25</v>
      </c>
      <c r="F33" s="72" t="s">
        <v>3</v>
      </c>
      <c r="G33" s="72"/>
      <c r="H33" s="72"/>
      <c r="I33" s="72"/>
      <c r="J33" s="45"/>
      <c r="K33" s="45"/>
      <c r="L33" s="45"/>
      <c r="M33" s="33"/>
      <c r="N33" s="33"/>
      <c r="O33" s="33"/>
      <c r="P33" s="33"/>
      <c r="Q33" s="33"/>
      <c r="R33" s="33"/>
      <c r="S33" s="33"/>
      <c r="T33" s="33"/>
      <c r="U33" s="1" t="s">
        <v>114</v>
      </c>
      <c r="V33" s="1" t="s">
        <v>1</v>
      </c>
      <c r="W33" s="1" t="s">
        <v>2</v>
      </c>
      <c r="X33" s="1" t="s">
        <v>3</v>
      </c>
    </row>
    <row r="34" spans="1:24" x14ac:dyDescent="0.2">
      <c r="F34" s="45"/>
      <c r="G34" s="45"/>
      <c r="H34" s="45"/>
      <c r="I34" s="45"/>
      <c r="J34" s="45"/>
      <c r="K34" s="45"/>
      <c r="L34" s="45"/>
      <c r="M34" s="33"/>
      <c r="N34" s="33"/>
      <c r="O34" s="33"/>
      <c r="P34" s="33"/>
      <c r="Q34" s="33"/>
      <c r="R34" s="33"/>
      <c r="S34" s="33"/>
      <c r="T34" s="33"/>
    </row>
    <row r="35" spans="1:24" x14ac:dyDescent="0.2">
      <c r="A35" s="1" t="s">
        <v>26</v>
      </c>
      <c r="F35" s="72" t="s">
        <v>119</v>
      </c>
      <c r="G35" s="72"/>
      <c r="H35" s="72"/>
      <c r="I35" s="72"/>
      <c r="J35" s="72"/>
      <c r="K35" s="72"/>
      <c r="L35" s="72"/>
      <c r="M35" s="72"/>
      <c r="U35" s="1" t="s">
        <v>114</v>
      </c>
      <c r="V35" s="1" t="s">
        <v>117</v>
      </c>
      <c r="W35" s="1" t="s">
        <v>118</v>
      </c>
      <c r="X35" s="1" t="s">
        <v>119</v>
      </c>
    </row>
    <row r="36" spans="1:24" x14ac:dyDescent="0.2">
      <c r="F36" s="33"/>
      <c r="G36" s="33"/>
      <c r="H36" s="33"/>
      <c r="I36" s="33"/>
      <c r="J36" s="33"/>
      <c r="K36" s="33"/>
      <c r="L36" s="33"/>
    </row>
    <row r="37" spans="1:24" ht="18.75" x14ac:dyDescent="0.35">
      <c r="A37" s="1" t="s">
        <v>27</v>
      </c>
      <c r="F37" s="1" t="s">
        <v>31</v>
      </c>
      <c r="J37" s="32"/>
      <c r="K37" s="75" t="s">
        <v>122</v>
      </c>
      <c r="L37" s="75"/>
      <c r="M37" s="75"/>
      <c r="N37" s="75"/>
      <c r="O37" s="75"/>
      <c r="P37" s="75"/>
      <c r="Q37" s="75"/>
      <c r="R37" s="75"/>
      <c r="S37" s="75"/>
      <c r="T37" s="75"/>
      <c r="U37" s="34" t="e">
        <f>IF(F35="Neubau",1.2,IF(F35="Erneuerung",1.6,(#REF!*1.2+#REF!*1.6)/SUM(#REF!)))</f>
        <v>#REF!</v>
      </c>
      <c r="V37" s="34" t="e">
        <f>IF(F35="Neubau",0.8,IF(F35="Erneuerung",1.6,(#REF!*0.8+#REF!*1.6)/SUM(#REF!)))</f>
        <v>#REF!</v>
      </c>
      <c r="W37" s="34" t="e">
        <f>IF(F35="Neubau",0.8,IF(F35="Erneuerung",1.6,(#REF!*0.8+#REF!*1.6)/SUM(#REF!)))</f>
        <v>#REF!</v>
      </c>
      <c r="X37" s="34" t="s">
        <v>16</v>
      </c>
    </row>
    <row r="38" spans="1:24" ht="18.75" x14ac:dyDescent="0.35">
      <c r="F38" s="1" t="s">
        <v>30</v>
      </c>
      <c r="K38" s="75" t="s">
        <v>122</v>
      </c>
      <c r="L38" s="75"/>
      <c r="M38" s="75"/>
      <c r="N38" s="75"/>
      <c r="O38" s="75"/>
      <c r="P38" s="75"/>
      <c r="Q38" s="75"/>
      <c r="R38" s="75"/>
      <c r="S38" s="75"/>
      <c r="T38" s="75"/>
    </row>
    <row r="39" spans="1:24" x14ac:dyDescent="0.2">
      <c r="F39" s="1" t="s">
        <v>32</v>
      </c>
      <c r="K39" s="75" t="s">
        <v>122</v>
      </c>
      <c r="L39" s="75"/>
      <c r="M39" s="75"/>
      <c r="N39" s="75"/>
      <c r="O39" s="75"/>
      <c r="P39" s="75"/>
      <c r="Q39" s="75"/>
      <c r="R39" s="75"/>
      <c r="S39" s="75"/>
      <c r="T39" s="75"/>
    </row>
    <row r="40" spans="1:24" x14ac:dyDescent="0.2">
      <c r="M40" s="4"/>
    </row>
    <row r="41" spans="1:24" x14ac:dyDescent="0.2">
      <c r="A41" s="1" t="s">
        <v>28</v>
      </c>
      <c r="F41" s="1" t="s">
        <v>29</v>
      </c>
      <c r="M41" s="4"/>
      <c r="O41" s="1" t="s">
        <v>33</v>
      </c>
    </row>
    <row r="42" spans="1:24" x14ac:dyDescent="0.2">
      <c r="M42" s="4"/>
    </row>
    <row r="43" spans="1:24" x14ac:dyDescent="0.2">
      <c r="M43" s="4"/>
    </row>
    <row r="46" spans="1:24" x14ac:dyDescent="0.2">
      <c r="F46" s="72"/>
      <c r="G46" s="72"/>
      <c r="H46" s="72"/>
      <c r="I46" s="72"/>
      <c r="J46" s="72"/>
      <c r="K46" s="72"/>
      <c r="L46" s="72"/>
      <c r="O46" s="72"/>
      <c r="P46" s="72"/>
      <c r="Q46" s="72"/>
      <c r="R46" s="72"/>
      <c r="S46" s="72"/>
      <c r="T46" s="72"/>
    </row>
  </sheetData>
  <sheetProtection algorithmName="SHA-512" hashValue="icISH2Mz+EdR8p6rEXdz2jPqJCLPTZrILXP8jX4Zu0p+enhcpoeMiT1YISpUUO0B5VWjwlraylkLCfdDpg/siQ==" saltValue="k79W+DI5O8K/O9Rs9J6IkQ==" spinCount="100000" sheet="1" objects="1" scenarios="1"/>
  <mergeCells count="25">
    <mergeCell ref="F46:L46"/>
    <mergeCell ref="O46:T46"/>
    <mergeCell ref="K37:T37"/>
    <mergeCell ref="K39:T39"/>
    <mergeCell ref="K38:T38"/>
    <mergeCell ref="F23:T23"/>
    <mergeCell ref="F10:T10"/>
    <mergeCell ref="F11:T11"/>
    <mergeCell ref="F12:T12"/>
    <mergeCell ref="F13:T13"/>
    <mergeCell ref="F15:T15"/>
    <mergeCell ref="F16:T16"/>
    <mergeCell ref="F17:T17"/>
    <mergeCell ref="F18:T18"/>
    <mergeCell ref="F19:T19"/>
    <mergeCell ref="F21:T21"/>
    <mergeCell ref="F22:T22"/>
    <mergeCell ref="F35:M35"/>
    <mergeCell ref="F33:I33"/>
    <mergeCell ref="F24:T24"/>
    <mergeCell ref="F26:T26"/>
    <mergeCell ref="F27:T27"/>
    <mergeCell ref="F28:T28"/>
    <mergeCell ref="F29:T29"/>
    <mergeCell ref="F31:T31"/>
  </mergeCells>
  <dataValidations disablePrompts="1" count="2">
    <dataValidation type="list" allowBlank="1" showInputMessage="1" showErrorMessage="1" sqref="V33:X33 F33" xr:uid="{00000000-0002-0000-0000-000000000000}">
      <formula1>$U$33:$X$33</formula1>
    </dataValidation>
    <dataValidation type="list" allowBlank="1" showInputMessage="1" showErrorMessage="1" sqref="F35" xr:uid="{00000000-0002-0000-0000-000001000000}">
      <formula1>$U$35:$X$35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150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hdqecoOqayydNPRmSVXB7PoU3H1NruZASOYX3SoC/00Ev1rX+dQ6KuEHKs0YYmo0yKiffpDNJNgxJ5aQ+E8dHQ==" saltValue="ydxVhOUfwfabnWv0z7c3HQ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149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zsHTTnyHgLAphnI0H0uPpkDN8f+5WA/bD3WSyFcbSHkeVLfeZXSfW57DlReCGTdFKwL8Q7VE2GXvd3Ly2shCZA==" saltValue="eVeT+pvs0i8oFf46vXFM1g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X2cReBJz/knCa7l5KCxCVs27JFc++XI7zA/9vQof3Amfft8miD2hGqO0fKnaR8GI8CBzoC9hga3AgKeRmdOTYQ==" saltValue="JH1aigo9mvYh4lLey8sL4g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147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yzBxiNzWlrYXX3ELyjPiFlnK8n/4dD5uYvtbMZgFYvo/r5vrAMKqdu6vdoRIL4JmLMf7X2BD8mwK2SLfpqLUvw==" saltValue="kQaQpHL6GCBlYLObHl7t6g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146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M0ojZp5HvGIoneCEk6IxUBjPBjre91iNW6A3JQAOql7fQyp9zbnclyYSdNVY+NTcNZ/LA44YMelJUaOqmq1kvQ==" saltValue="P/xNEQ+XUHXIxHHH0R+UTQ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145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TlOHCPS2iuBfv0AYAha+EjZgRsSbNVXuDy03cwXgB/eIKq35eBuFzJG8g4jNwSHPxOQ0VuDh9rBngKo7Bvu9VA==" saltValue="AisG76jn8LsMj0PxWDyzs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144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yXBqlfLcFYSl2wHZVmLe6jZdsTc1opFgsbx92zNpRlDjYO+6gyAWg9kBivNCAy7TRMicsoRhENrB0EaUIwZwMg==" saltValue="dfoMpHPAkz3WuZI1ZlIyz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59999389629810485"/>
  </sheetPr>
  <dimension ref="A1:X82"/>
  <sheetViews>
    <sheetView view="pageLayout" topLeftCell="A22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143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TUU3C3rEFwYVbppqMeBYEwZaS0U0mkIDzhONNaPteHaaQhn/o1rMHsQla1g+4EF5Wt7HHOAMsNeTAdhd2DeXKw==" saltValue="sdXquXWHB/SLzIZo5MVrl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142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KHcyPDjkNfa0vqT7Vdn7e2SEShMrZhJ979a6i3eF73IXatmKqNPEPfiFibR4ciQ59DLqtA73hAo90lexk5j7bw==" saltValue="g+ri5fZnyb2+teaJqUsQNg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59999389629810485"/>
  </sheetPr>
  <dimension ref="A1:X82"/>
  <sheetViews>
    <sheetView view="pageLayout" topLeftCell="A46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141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HKZQzQingfXCgDkHeJCskEhEzCpH6YmTkYm4cploWUHpZPURUpXn8Lvhp0uL5PAkS1tpSFcPQqT1vjsdAice5w==" saltValue="Qk2rBbTMb9Ufj7JUWQFVY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R25"/>
  <sheetViews>
    <sheetView view="pageLayout" zoomScale="85" zoomScaleNormal="100" zoomScalePageLayoutView="85" workbookViewId="0">
      <selection activeCell="B6" sqref="B6"/>
    </sheetView>
  </sheetViews>
  <sheetFormatPr baseColWidth="10" defaultColWidth="11.42578125" defaultRowHeight="14.25" x14ac:dyDescent="0.2"/>
  <cols>
    <col min="1" max="1" width="3.5703125" style="1" customWidth="1"/>
    <col min="2" max="2" width="43.42578125" style="1" customWidth="1"/>
    <col min="3" max="6" width="6.7109375" style="1" customWidth="1"/>
    <col min="7" max="7" width="6.42578125" style="1" bestFit="1" customWidth="1"/>
    <col min="8" max="8" width="8.7109375" style="1" bestFit="1" customWidth="1"/>
    <col min="9" max="9" width="8.85546875" style="1" bestFit="1" customWidth="1"/>
    <col min="10" max="11" width="8.28515625" style="1" bestFit="1" customWidth="1"/>
    <col min="12" max="12" width="8.42578125" style="1" bestFit="1" customWidth="1"/>
    <col min="13" max="13" width="8.7109375" style="1" customWidth="1"/>
    <col min="14" max="14" width="4.28515625" style="1" customWidth="1"/>
    <col min="15" max="18" width="7.5703125" style="57" hidden="1" customWidth="1"/>
    <col min="19" max="22" width="4.28515625" style="1" customWidth="1"/>
    <col min="23" max="26" width="11.42578125" style="1" customWidth="1"/>
    <col min="27" max="16384" width="11.42578125" style="1"/>
  </cols>
  <sheetData>
    <row r="1" spans="1:18" ht="22.5" customHeight="1" x14ac:dyDescent="0.3">
      <c r="A1" s="76" t="s">
        <v>158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65"/>
    </row>
    <row r="3" spans="1:18" ht="18" customHeight="1" x14ac:dyDescent="0.2">
      <c r="A3" s="77" t="s">
        <v>123</v>
      </c>
      <c r="B3" s="78"/>
      <c r="C3" s="79" t="s">
        <v>124</v>
      </c>
      <c r="D3" s="79"/>
      <c r="E3" s="79" t="s">
        <v>125</v>
      </c>
      <c r="F3" s="79"/>
      <c r="G3" s="59" t="s">
        <v>156</v>
      </c>
      <c r="H3" s="59" t="s">
        <v>157</v>
      </c>
      <c r="I3" s="66" t="s">
        <v>126</v>
      </c>
      <c r="J3" s="66" t="s">
        <v>126</v>
      </c>
      <c r="K3" s="58" t="s">
        <v>126</v>
      </c>
      <c r="L3" s="59" t="s">
        <v>186</v>
      </c>
      <c r="M3" s="60" t="s">
        <v>159</v>
      </c>
    </row>
    <row r="4" spans="1:18" ht="18" customHeight="1" x14ac:dyDescent="0.2">
      <c r="A4" s="67"/>
      <c r="B4" s="68"/>
      <c r="C4" s="52" t="s">
        <v>135</v>
      </c>
      <c r="D4" s="52" t="s">
        <v>136</v>
      </c>
      <c r="E4" s="52" t="s">
        <v>135</v>
      </c>
      <c r="F4" s="52" t="s">
        <v>137</v>
      </c>
      <c r="G4" s="69"/>
      <c r="H4" s="69"/>
      <c r="I4" s="52" t="s">
        <v>135</v>
      </c>
      <c r="J4" s="52" t="s">
        <v>137</v>
      </c>
      <c r="K4" s="52" t="s">
        <v>184</v>
      </c>
      <c r="L4" s="52" t="s">
        <v>185</v>
      </c>
      <c r="M4" s="69"/>
    </row>
    <row r="5" spans="1:18" ht="18" customHeight="1" x14ac:dyDescent="0.2">
      <c r="A5" s="80"/>
      <c r="B5" s="81"/>
      <c r="C5" s="70" t="s">
        <v>181</v>
      </c>
      <c r="D5" s="70" t="s">
        <v>181</v>
      </c>
      <c r="E5" s="70" t="s">
        <v>181</v>
      </c>
      <c r="F5" s="70" t="s">
        <v>181</v>
      </c>
      <c r="G5" s="52" t="s">
        <v>182</v>
      </c>
      <c r="H5" s="52" t="s">
        <v>127</v>
      </c>
      <c r="I5" s="52" t="s">
        <v>183</v>
      </c>
      <c r="J5" s="52" t="s">
        <v>128</v>
      </c>
      <c r="K5" s="52" t="s">
        <v>128</v>
      </c>
      <c r="L5" s="52" t="s">
        <v>128</v>
      </c>
      <c r="M5" s="53"/>
      <c r="O5" s="57" t="s">
        <v>129</v>
      </c>
      <c r="P5" s="57" t="s">
        <v>130</v>
      </c>
      <c r="Q5" s="57" t="s">
        <v>131</v>
      </c>
      <c r="R5" s="57" t="s">
        <v>132</v>
      </c>
    </row>
    <row r="6" spans="1:18" ht="18" customHeight="1" x14ac:dyDescent="0.2">
      <c r="A6" s="54">
        <v>1</v>
      </c>
      <c r="B6" s="51" t="str">
        <f>IF('Zona 1'!F$1=""," ",'Zona 1'!$F$1)</f>
        <v xml:space="preserve"> </v>
      </c>
      <c r="C6" s="55" t="str">
        <f>IF(B6=" "," ",'Zona 1'!$F$36)</f>
        <v xml:space="preserve"> </v>
      </c>
      <c r="D6" s="55" t="str">
        <f>IF(B6=" "," ",'Zona 1'!$K$36)</f>
        <v xml:space="preserve"> </v>
      </c>
      <c r="E6" s="55" t="str">
        <f>IF(B6=" "," ",'Zona 1'!$F$38)</f>
        <v xml:space="preserve"> </v>
      </c>
      <c r="F6" s="55" t="str">
        <f>IF(B6=" "," ",'Zona 1'!$K$38)</f>
        <v xml:space="preserve"> </v>
      </c>
      <c r="G6" s="56" t="str">
        <f>IF(B6=" "," ",'Zona 1'!$P$30)</f>
        <v xml:space="preserve"> </v>
      </c>
      <c r="H6" s="56" t="str">
        <f>IF(B6=" "," ",'Zona 1'!$Q$42)</f>
        <v xml:space="preserve"> </v>
      </c>
      <c r="I6" s="56" t="str">
        <f>IF(B6=" "," ",ROUND(('Zona 1'!$F$40),1))</f>
        <v xml:space="preserve"> </v>
      </c>
      <c r="J6" s="61" t="str">
        <f>IF(B6=" "," ",ROUND(('Zona 1'!$K$40),1))</f>
        <v xml:space="preserve"> </v>
      </c>
      <c r="K6" s="61" t="str">
        <f>IF(B6=" "," ",ROUND(('Zona 1'!$P$40),1))</f>
        <v xml:space="preserve"> </v>
      </c>
      <c r="L6" s="61" t="str">
        <f>IF(B6=" "," ",IF(Riepilogo!$J$34="Minergie",O6,IF(Verifica!$F$33="Minergie-A",P6,IF(Verifica!$F$33="Minergie-P",Q6,0))))</f>
        <v xml:space="preserve"> </v>
      </c>
      <c r="M6" s="13" t="str">
        <f>IF(B6=" "," ",IF(K6&lt;=L6,"Si","No"))</f>
        <v xml:space="preserve"> </v>
      </c>
      <c r="O6" s="57" t="e">
        <f>IF(Verifica!$F$35="Nuove costruzioni",1.2,IF(Verifica!$F$35="Ammodernamenti",1.6,IF(Verifica!$F$35="Nuove costruzioni / Ammodernamenti",R6,0)))</f>
        <v>#DIV/0!</v>
      </c>
      <c r="P6" s="57" t="e">
        <f>IF(Verifica!$F$35="Nuove costruzioni",0.8,IF(Verifica!$F$35="Ammodernamenti",1.6,IF(Verifica!$F$35="Nuove costruzioni / Ammodernamenti",R6,0)))</f>
        <v>#DIV/0!</v>
      </c>
      <c r="Q6" s="57" t="e">
        <f>IF(Verifica!$F$35="Nuove costruzioni",0.8,IF(Verifica!$F$35="Ammodernamenti",1.6,IF(Verifica!$F$35="Nuove costruzioni / Ammodernamenti",R6,0)))</f>
        <v>#DIV/0!</v>
      </c>
      <c r="R6" s="57" t="e">
        <f>ROUND((('Zona 1'!$F$28*0.8+'Zona 1'!$F$29*1.6)/('Zona 1'!$F$28+'Zona 1'!$F$29)),1)</f>
        <v>#DIV/0!</v>
      </c>
    </row>
    <row r="7" spans="1:18" ht="18" customHeight="1" x14ac:dyDescent="0.2">
      <c r="A7" s="54">
        <v>2</v>
      </c>
      <c r="B7" s="51" t="str">
        <f>IF('Zona 2'!F$1=""," ",'Zona 2'!$F$1)</f>
        <v xml:space="preserve"> </v>
      </c>
      <c r="C7" s="55" t="str">
        <f>IF(B7=" "," ",'Zona 2'!$F$36)</f>
        <v xml:space="preserve"> </v>
      </c>
      <c r="D7" s="55" t="str">
        <f>IF(B7=" "," ",'Zona 2'!$K$36)</f>
        <v xml:space="preserve"> </v>
      </c>
      <c r="E7" s="55" t="str">
        <f>IF(B7=" "," ",'Zona 2'!$F$38)</f>
        <v xml:space="preserve"> </v>
      </c>
      <c r="F7" s="55" t="str">
        <f>IF(B7=" "," ",'Zona 2'!$K$38)</f>
        <v xml:space="preserve"> </v>
      </c>
      <c r="G7" s="56" t="str">
        <f>IF(B7=" "," ",'Zona 2'!$P$30)</f>
        <v xml:space="preserve"> </v>
      </c>
      <c r="H7" s="56" t="str">
        <f>IF(B7=" "," ",'Zona 2'!$Q$42)</f>
        <v xml:space="preserve"> </v>
      </c>
      <c r="I7" s="56" t="str">
        <f>IF(B7=" "," ",ROUND(('Zona 2'!$F$40),1))</f>
        <v xml:space="preserve"> </v>
      </c>
      <c r="J7" s="61" t="str">
        <f>IF(B7=" "," ",ROUND(('Zona 2'!$K$40),1))</f>
        <v xml:space="preserve"> </v>
      </c>
      <c r="K7" s="61" t="str">
        <f>IF(B7=" "," ",ROUND(('Zona 2'!$P$40),1))</f>
        <v xml:space="preserve"> </v>
      </c>
      <c r="L7" s="61" t="str">
        <f>IF(B7=" "," ",IF(Riepilogo!$J$34="Minergie",O7,IF(Verifica!$F$33="Minergie-A",P7,IF(Verifica!$F$33="Minergie-P",Q7,0))))</f>
        <v xml:space="preserve"> </v>
      </c>
      <c r="M7" s="71" t="str">
        <f t="shared" ref="M7:M25" si="0">IF(B7=" "," ",IF(K7&lt;=L7,"Si","No"))</f>
        <v xml:space="preserve"> </v>
      </c>
      <c r="O7" s="57" t="e">
        <f>IF(Verifica!$F$35="Nuove costruzioni",1.2,IF(Verifica!$F$35="Ammodernamenti",1.6,IF(Verifica!$F$35="Nuove costruzioni / Ammodernamenti",R7,0)))</f>
        <v>#DIV/0!</v>
      </c>
      <c r="P7" s="57" t="e">
        <f>IF(Verifica!$F$35="Nuove costruzioni",0.8,IF(Verifica!$F$35="Ammodernamenti",1.6,IF(Verifica!$F$35="Nuove costruzioni / Ammodernamenti",R7,0)))</f>
        <v>#DIV/0!</v>
      </c>
      <c r="Q7" s="57" t="e">
        <f>IF(Verifica!$F$35="Nuove costruzioni",0.8,IF(Verifica!$F$35="Ammodernamenti",1.6,IF(Verifica!$F$35="Nuove costruzioni / Ammodernamenti",R7,0)))</f>
        <v>#DIV/0!</v>
      </c>
      <c r="R7" s="57" t="e">
        <f>ROUND((('Zona 2'!$F$28*0.8+'Zona 2'!$F$29*1.6)/('Zona 2'!$F$28+'Zona 2'!$F$29)),1)</f>
        <v>#DIV/0!</v>
      </c>
    </row>
    <row r="8" spans="1:18" ht="18" customHeight="1" x14ac:dyDescent="0.2">
      <c r="A8" s="54">
        <v>3</v>
      </c>
      <c r="B8" s="51" t="str">
        <f>IF('Zona 3'!F$1=""," ",'Zona 3'!$F$1)</f>
        <v xml:space="preserve"> </v>
      </c>
      <c r="C8" s="55" t="str">
        <f>IF(B8=" "," ",'Zona 3'!$F$36)</f>
        <v xml:space="preserve"> </v>
      </c>
      <c r="D8" s="55" t="str">
        <f>IF(B8=" "," ",'Zona 3'!$K$36)</f>
        <v xml:space="preserve"> </v>
      </c>
      <c r="E8" s="55" t="str">
        <f>IF(B8=" "," ",'Zona 3'!$F$38)</f>
        <v xml:space="preserve"> </v>
      </c>
      <c r="F8" s="55" t="str">
        <f>IF(B8=" "," ",'Zona 3'!$K$38)</f>
        <v xml:space="preserve"> </v>
      </c>
      <c r="G8" s="56" t="str">
        <f>IF(B8=" "," ",'Zona 3'!$P$30)</f>
        <v xml:space="preserve"> </v>
      </c>
      <c r="H8" s="56" t="str">
        <f>IF(B8=" "," ",'Zona 3'!$Q$42)</f>
        <v xml:space="preserve"> </v>
      </c>
      <c r="I8" s="56" t="str">
        <f>IF(B8=" "," ",ROUND(('Zona 3'!$F$40),1))</f>
        <v xml:space="preserve"> </v>
      </c>
      <c r="J8" s="61" t="str">
        <f>IF(B8=" "," ",ROUND(('Zona 3'!$K$40),1))</f>
        <v xml:space="preserve"> </v>
      </c>
      <c r="K8" s="61" t="str">
        <f>IF(B8=" "," ",ROUND(('Zona 3'!$P$40),1))</f>
        <v xml:space="preserve"> </v>
      </c>
      <c r="L8" s="61" t="str">
        <f>IF(B8=" "," ",IF(Riepilogo!$J$34="Minergie",O8,IF(Verifica!$F$33="Minergie-A",P8,IF(Verifica!$F$33="Minergie-P",Q8,0))))</f>
        <v xml:space="preserve"> </v>
      </c>
      <c r="M8" s="71" t="str">
        <f t="shared" si="0"/>
        <v xml:space="preserve"> </v>
      </c>
      <c r="O8" s="57" t="e">
        <f>IF(Verifica!$F$35="Nuove costruzioni",1.2,IF(Verifica!$F$35="Ammodernamenti",1.6,IF(Verifica!$F$35="Nuove costruzioni / Ammodernamenti",R8,0)))</f>
        <v>#DIV/0!</v>
      </c>
      <c r="P8" s="57" t="e">
        <f>IF(Verifica!$F$35="Nuove costruzioni",0.8,IF(Verifica!$F$35="Ammodernamenti",1.6,IF(Verifica!$F$35="Nuove costruzioni / Ammodernamenti",R8,0)))</f>
        <v>#DIV/0!</v>
      </c>
      <c r="Q8" s="57" t="e">
        <f>IF(Verifica!$F$35="Nuove costruzioni",0.8,IF(Verifica!$F$35="Ammodernamenti",1.6,IF(Verifica!$F$35="Nuove costruzioni / Ammodernamenti",R8,0)))</f>
        <v>#DIV/0!</v>
      </c>
      <c r="R8" s="57" t="e">
        <f>ROUND((('Zona 3'!$F$28*0.8+'Zona 3'!$F$29*1.6)/('Zona 3'!$F$28+'Zona 3'!$F$29)),1)</f>
        <v>#DIV/0!</v>
      </c>
    </row>
    <row r="9" spans="1:18" ht="18" customHeight="1" x14ac:dyDescent="0.2">
      <c r="A9" s="54">
        <v>4</v>
      </c>
      <c r="B9" s="51" t="str">
        <f>IF('Zona 4'!F$1=""," ",'Zona 4'!$F$1)</f>
        <v xml:space="preserve"> </v>
      </c>
      <c r="C9" s="55" t="str">
        <f>IF(B9=" "," ",'Zona 4'!$F$36)</f>
        <v xml:space="preserve"> </v>
      </c>
      <c r="D9" s="55" t="str">
        <f>IF(B9=" "," ",'Zona 4'!$K$36)</f>
        <v xml:space="preserve"> </v>
      </c>
      <c r="E9" s="55" t="str">
        <f>IF(B9=" "," ",'Zona 4'!$F$38)</f>
        <v xml:space="preserve"> </v>
      </c>
      <c r="F9" s="55" t="str">
        <f>IF(B9=" "," ",'Zona 4'!$K$38)</f>
        <v xml:space="preserve"> </v>
      </c>
      <c r="G9" s="56" t="str">
        <f>IF(B9=" "," ",'Zona 4'!$P$30)</f>
        <v xml:space="preserve"> </v>
      </c>
      <c r="H9" s="56" t="str">
        <f>IF(B9=" "," ",'Zona 4'!$Q$42)</f>
        <v xml:space="preserve"> </v>
      </c>
      <c r="I9" s="56" t="str">
        <f>IF(B9=" "," ",ROUND(('Zona 4'!$F$40),1))</f>
        <v xml:space="preserve"> </v>
      </c>
      <c r="J9" s="61" t="str">
        <f>IF(B9=" "," ",ROUND(('Zona 4'!$K$40),1))</f>
        <v xml:space="preserve"> </v>
      </c>
      <c r="K9" s="61" t="str">
        <f>IF(B9=" "," ",ROUND(('Zona 4'!$P$40),1))</f>
        <v xml:space="preserve"> </v>
      </c>
      <c r="L9" s="61" t="str">
        <f>IF(B9=" "," ",IF(Riepilogo!$J$34="Minergie",O9,IF(Verifica!$F$33="Minergie-A",P9,IF(Verifica!$F$33="Minergie-P",Q9,0))))</f>
        <v xml:space="preserve"> </v>
      </c>
      <c r="M9" s="71" t="str">
        <f t="shared" si="0"/>
        <v xml:space="preserve"> </v>
      </c>
      <c r="O9" s="57" t="e">
        <f>IF(Verifica!$F$35="Nuove costruzioni",1.2,IF(Verifica!$F$35="Ammodernamenti",1.6,IF(Verifica!$F$35="Nuove costruzioni / Ammodernamenti",R9,0)))</f>
        <v>#DIV/0!</v>
      </c>
      <c r="P9" s="57" t="e">
        <f>IF(Verifica!$F$35="Nuove costruzioni",0.8,IF(Verifica!$F$35="Ammodernamenti",1.6,IF(Verifica!$F$35="Nuove costruzioni / Ammodernamenti",R9,0)))</f>
        <v>#DIV/0!</v>
      </c>
      <c r="Q9" s="57" t="e">
        <f>IF(Verifica!$F$35="Nuove costruzioni",0.8,IF(Verifica!$F$35="Ammodernamenti",1.6,IF(Verifica!$F$35="Nuove costruzioni / Ammodernamenti",R9,0)))</f>
        <v>#DIV/0!</v>
      </c>
      <c r="R9" s="57" t="e">
        <f>ROUND((('Zona 4'!$F$28*0.8+'Zona 4'!$F$29*1.6)/('Zona 4'!$F$28+'Zona 4'!$F$29)),1)</f>
        <v>#DIV/0!</v>
      </c>
    </row>
    <row r="10" spans="1:18" ht="18" customHeight="1" x14ac:dyDescent="0.2">
      <c r="A10" s="54">
        <v>5</v>
      </c>
      <c r="B10" s="51" t="str">
        <f>IF('Zona 5'!F$1=""," ",'Zona 5'!$F$1)</f>
        <v xml:space="preserve"> </v>
      </c>
      <c r="C10" s="55" t="str">
        <f>IF(B10=" "," ",'Zona 5'!$F$36)</f>
        <v xml:space="preserve"> </v>
      </c>
      <c r="D10" s="55" t="str">
        <f>IF(B10=" "," ",'Zona 5'!$K$36)</f>
        <v xml:space="preserve"> </v>
      </c>
      <c r="E10" s="55" t="str">
        <f>IF(B10=" "," ",'Zona 5'!$F$38)</f>
        <v xml:space="preserve"> </v>
      </c>
      <c r="F10" s="55" t="str">
        <f>IF(B10=" "," ",'Zona 5'!$K$38)</f>
        <v xml:space="preserve"> </v>
      </c>
      <c r="G10" s="56" t="str">
        <f>IF(B10=" "," ",'Zona 5'!$P$30)</f>
        <v xml:space="preserve"> </v>
      </c>
      <c r="H10" s="56" t="str">
        <f>IF(B10=" "," ",'Zona 5'!$Q$42)</f>
        <v xml:space="preserve"> </v>
      </c>
      <c r="I10" s="56" t="str">
        <f>IF(B10=" "," ",ROUND(('Zona 5'!$F$40),1))</f>
        <v xml:space="preserve"> </v>
      </c>
      <c r="J10" s="61" t="str">
        <f>IF(B10=" "," ",ROUND(('Zona 5'!$K$40),1))</f>
        <v xml:space="preserve"> </v>
      </c>
      <c r="K10" s="61" t="str">
        <f>IF(B10=" "," ",ROUND(('Zona 5'!$P$40),1))</f>
        <v xml:space="preserve"> </v>
      </c>
      <c r="L10" s="61" t="str">
        <f>IF(B10=" "," ",IF(Riepilogo!$J$34="Minergie",O10,IF(Verifica!$F$33="Minergie-A",P10,IF(Verifica!$F$33="Minergie-P",Q10,0))))</f>
        <v xml:space="preserve"> </v>
      </c>
      <c r="M10" s="71" t="str">
        <f t="shared" si="0"/>
        <v xml:space="preserve"> </v>
      </c>
      <c r="O10" s="57" t="e">
        <f>IF(Verifica!$F$35="Nuove costruzioni",1.2,IF(Verifica!$F$35="Ammodernamenti",1.6,IF(Verifica!$F$35="Nuove costruzioni / Ammodernamenti",R10,0)))</f>
        <v>#DIV/0!</v>
      </c>
      <c r="P10" s="57" t="e">
        <f>IF(Verifica!$F$35="Nuove costruzioni",0.8,IF(Verifica!$F$35="Ammodernamenti",1.6,IF(Verifica!$F$35="Nuove costruzioni / Ammodernamenti",R10,0)))</f>
        <v>#DIV/0!</v>
      </c>
      <c r="Q10" s="57" t="e">
        <f>IF(Verifica!$F$35="Nuove costruzioni",0.8,IF(Verifica!$F$35="Ammodernamenti",1.6,IF(Verifica!$F$35="Nuove costruzioni / Ammodernamenti",R10,0)))</f>
        <v>#DIV/0!</v>
      </c>
      <c r="R10" s="57" t="e">
        <f>ROUND((('Zona 5'!$F$28*0.8+'Zona 5'!$F$29*1.6)/('Zona 5'!$F$28+'Zona 5'!$F$29)),1)</f>
        <v>#DIV/0!</v>
      </c>
    </row>
    <row r="11" spans="1:18" ht="18" customHeight="1" x14ac:dyDescent="0.2">
      <c r="A11" s="54">
        <v>6</v>
      </c>
      <c r="B11" s="51" t="str">
        <f>IF('Zona 6'!F$1=""," ",'Zona 6'!$F$1)</f>
        <v xml:space="preserve"> </v>
      </c>
      <c r="C11" s="55" t="str">
        <f>IF(B11=" "," ",'Zona 6'!$F$36)</f>
        <v xml:space="preserve"> </v>
      </c>
      <c r="D11" s="55" t="str">
        <f>IF(B11=" "," ",'Zona 6'!$K$36)</f>
        <v xml:space="preserve"> </v>
      </c>
      <c r="E11" s="55" t="str">
        <f>IF(B11=" "," ",'Zona 6'!$F$38)</f>
        <v xml:space="preserve"> </v>
      </c>
      <c r="F11" s="55" t="str">
        <f>IF(B11=" "," ",'Zona 6'!$K$38)</f>
        <v xml:space="preserve"> </v>
      </c>
      <c r="G11" s="56" t="str">
        <f>IF(B11=" "," ",'Zona 6'!$P$30)</f>
        <v xml:space="preserve"> </v>
      </c>
      <c r="H11" s="56" t="str">
        <f>IF(B11=" "," ",'Zona 6'!$Q$42)</f>
        <v xml:space="preserve"> </v>
      </c>
      <c r="I11" s="56" t="str">
        <f>IF(B11=" "," ",ROUND(('Zona 6'!$F$40),1))</f>
        <v xml:space="preserve"> </v>
      </c>
      <c r="J11" s="61" t="str">
        <f>IF(B11=" "," ",ROUND(('Zona 6'!$K$40),1))</f>
        <v xml:space="preserve"> </v>
      </c>
      <c r="K11" s="61" t="str">
        <f>IF(B11=" "," ",ROUND(('Zona 6'!$P$40),1))</f>
        <v xml:space="preserve"> </v>
      </c>
      <c r="L11" s="61" t="str">
        <f>IF(B11=" "," ",IF(Riepilogo!$J$34="Minergie",O11,IF(Verifica!$F$33="Minergie-A",P11,IF(Verifica!$F$33="Minergie-P",Q11,0))))</f>
        <v xml:space="preserve"> </v>
      </c>
      <c r="M11" s="71" t="str">
        <f t="shared" si="0"/>
        <v xml:space="preserve"> </v>
      </c>
      <c r="O11" s="57" t="e">
        <f>IF(Verifica!$F$35="Nuove costruzioni",1.2,IF(Verifica!$F$35="Ammodernamenti",1.6,IF(Verifica!$F$35="Nuove costruzioni / Ammodernamenti",R11,0)))</f>
        <v>#DIV/0!</v>
      </c>
      <c r="P11" s="57" t="e">
        <f>IF(Verifica!$F$35="Nuove costruzioni",0.8,IF(Verifica!$F$35="Ammodernamenti",1.6,IF(Verifica!$F$35="Nuove costruzioni / Ammodernamenti",R11,0)))</f>
        <v>#DIV/0!</v>
      </c>
      <c r="Q11" s="57" t="e">
        <f>IF(Verifica!$F$35="Nuove costruzioni",0.8,IF(Verifica!$F$35="Ammodernamenti",1.6,IF(Verifica!$F$35="Nuove costruzioni / Ammodernamenti",R11,0)))</f>
        <v>#DIV/0!</v>
      </c>
      <c r="R11" s="57" t="e">
        <f>ROUND((('Zona 6'!$F$28*0.8+'Zona 6'!$F$29*1.6)/('Zona 6'!$F$28+'Zona 6'!$F$29)),1)</f>
        <v>#DIV/0!</v>
      </c>
    </row>
    <row r="12" spans="1:18" ht="18" customHeight="1" x14ac:dyDescent="0.2">
      <c r="A12" s="54">
        <v>7</v>
      </c>
      <c r="B12" s="51" t="str">
        <f>IF('Zona 7'!F$1=""," ",'Zona 7'!$F$1)</f>
        <v xml:space="preserve"> </v>
      </c>
      <c r="C12" s="55" t="str">
        <f>IF(B12=" "," ",'Zona 7'!$F$36)</f>
        <v xml:space="preserve"> </v>
      </c>
      <c r="D12" s="55" t="str">
        <f>IF(B12=" "," ",'Zona 7'!$K$36)</f>
        <v xml:space="preserve"> </v>
      </c>
      <c r="E12" s="55" t="str">
        <f>IF(B12=" "," ",'Zona 7'!$F$38)</f>
        <v xml:space="preserve"> </v>
      </c>
      <c r="F12" s="55" t="str">
        <f>IF(B12=" "," ",'Zona 7'!$K$38)</f>
        <v xml:space="preserve"> </v>
      </c>
      <c r="G12" s="56" t="str">
        <f>IF(B12=" "," ",'Zona 7'!$P$30)</f>
        <v xml:space="preserve"> </v>
      </c>
      <c r="H12" s="56" t="str">
        <f>IF(B12=" "," ",'Zona 7'!$Q$42)</f>
        <v xml:space="preserve"> </v>
      </c>
      <c r="I12" s="56" t="str">
        <f>IF(B12=" "," ",ROUND(('Zona 7'!$F$40),1))</f>
        <v xml:space="preserve"> </v>
      </c>
      <c r="J12" s="61" t="str">
        <f>IF(B12=" "," ",ROUND(('Zona 7'!$K$40),1))</f>
        <v xml:space="preserve"> </v>
      </c>
      <c r="K12" s="61" t="str">
        <f>IF(B12=" "," ",ROUND(('Zona 7'!$P$40),1))</f>
        <v xml:space="preserve"> </v>
      </c>
      <c r="L12" s="61" t="str">
        <f>IF(B12=" "," ",IF(Riepilogo!$J$34="Minergie",O12,IF(Verifica!$F$33="Minergie-A",P12,IF(Verifica!$F$33="Minergie-P",Q12,0))))</f>
        <v xml:space="preserve"> </v>
      </c>
      <c r="M12" s="71" t="str">
        <f t="shared" si="0"/>
        <v xml:space="preserve"> </v>
      </c>
      <c r="O12" s="57" t="e">
        <f>IF(Verifica!$F$35="Nuove costruzioni",1.2,IF(Verifica!$F$35="Ammodernamenti",1.6,IF(Verifica!$F$35="Nuove costruzioni / Ammodernamenti",R12,0)))</f>
        <v>#DIV/0!</v>
      </c>
      <c r="P12" s="57" t="e">
        <f>IF(Verifica!$F$35="Nuove costruzioni",0.8,IF(Verifica!$F$35="Ammodernamenti",1.6,IF(Verifica!$F$35="Nuove costruzioni / Ammodernamenti",R12,0)))</f>
        <v>#DIV/0!</v>
      </c>
      <c r="Q12" s="57" t="e">
        <f>IF(Verifica!$F$35="Nuove costruzioni",0.8,IF(Verifica!$F$35="Ammodernamenti",1.6,IF(Verifica!$F$35="Nuove costruzioni / Ammodernamenti",R12,0)))</f>
        <v>#DIV/0!</v>
      </c>
      <c r="R12" s="57" t="e">
        <f>ROUND((('Zona 7'!$F$28*0.8+'Zona 7'!$F$29*1.6)/('Zona 7'!$F$28+'Zona 1'!$F$29)),1)</f>
        <v>#DIV/0!</v>
      </c>
    </row>
    <row r="13" spans="1:18" ht="18" customHeight="1" x14ac:dyDescent="0.2">
      <c r="A13" s="54">
        <v>8</v>
      </c>
      <c r="B13" s="51" t="str">
        <f>IF('Zona 8'!F$1=""," ",'Zona 8'!$F$1)</f>
        <v xml:space="preserve"> </v>
      </c>
      <c r="C13" s="55" t="str">
        <f>IF(B13=" "," ",'Zona 8'!$F$36)</f>
        <v xml:space="preserve"> </v>
      </c>
      <c r="D13" s="55" t="str">
        <f>IF(B13=" "," ",'Zona 8'!$K$36)</f>
        <v xml:space="preserve"> </v>
      </c>
      <c r="E13" s="55" t="str">
        <f>IF(B13=" "," ",'Zona 8'!$F$38)</f>
        <v xml:space="preserve"> </v>
      </c>
      <c r="F13" s="55" t="str">
        <f>IF(B13=" "," ",'Zona 8'!$K$38)</f>
        <v xml:space="preserve"> </v>
      </c>
      <c r="G13" s="56" t="str">
        <f>IF(B13=" "," ",'Zona 8'!$P$30)</f>
        <v xml:space="preserve"> </v>
      </c>
      <c r="H13" s="56" t="str">
        <f>IF(B13=" "," ",'Zona 8'!$Q$42)</f>
        <v xml:space="preserve"> </v>
      </c>
      <c r="I13" s="56" t="str">
        <f>IF(B13=" "," ",ROUND(('Zona 8'!$F$40),1))</f>
        <v xml:space="preserve"> </v>
      </c>
      <c r="J13" s="61" t="str">
        <f>IF(B13=" "," ",ROUND(('Zona 8'!$K$40),1))</f>
        <v xml:space="preserve"> </v>
      </c>
      <c r="K13" s="61" t="str">
        <f>IF(B13=" "," ",ROUND(('Zona 8'!$P$40),1))</f>
        <v xml:space="preserve"> </v>
      </c>
      <c r="L13" s="61" t="str">
        <f>IF(B13=" "," ",IF(Riepilogo!$J$34="Minergie",O13,IF(Verifica!$F$33="Minergie-A",P13,IF(Verifica!$F$33="Minergie-P",Q13,0))))</f>
        <v xml:space="preserve"> </v>
      </c>
      <c r="M13" s="71" t="str">
        <f t="shared" si="0"/>
        <v xml:space="preserve"> </v>
      </c>
      <c r="O13" s="57" t="e">
        <f>IF(Verifica!$F$35="Nuove costruzioni",1.2,IF(Verifica!$F$35="Ammodernamenti",1.6,IF(Verifica!$F$35="Nuove costruzioni / Ammodernamenti",R13,0)))</f>
        <v>#DIV/0!</v>
      </c>
      <c r="P13" s="57" t="e">
        <f>IF(Verifica!$F$35="Nuove costruzioni",0.8,IF(Verifica!$F$35="Ammodernamenti",1.6,IF(Verifica!$F$35="Nuove costruzioni / Ammodernamenti",R13,0)))</f>
        <v>#DIV/0!</v>
      </c>
      <c r="Q13" s="57" t="e">
        <f>IF(Verifica!$F$35="Nuove costruzioni",0.8,IF(Verifica!$F$35="Ammodernamenti",1.6,IF(Verifica!$F$35="Nuove costruzioni / Ammodernamenti",R13,0)))</f>
        <v>#DIV/0!</v>
      </c>
      <c r="R13" s="57" t="e">
        <f>ROUND((('Zona 8'!$F$28*0.8+'Zona 8'!$F$29*1.6)/('Zona 1'!$F$28+'Zona 8'!$F$29)),1)</f>
        <v>#DIV/0!</v>
      </c>
    </row>
    <row r="14" spans="1:18" ht="18" customHeight="1" x14ac:dyDescent="0.2">
      <c r="A14" s="54">
        <v>9</v>
      </c>
      <c r="B14" s="51" t="str">
        <f>IF('Zona 9'!F$1=""," ",'Zona 9'!$F$1)</f>
        <v xml:space="preserve"> </v>
      </c>
      <c r="C14" s="55" t="str">
        <f>IF(B14=" "," ",'Zona 9'!$F$36)</f>
        <v xml:space="preserve"> </v>
      </c>
      <c r="D14" s="55" t="str">
        <f>IF(B14=" "," ",'Zona 9'!$K$36)</f>
        <v xml:space="preserve"> </v>
      </c>
      <c r="E14" s="55" t="str">
        <f>IF(B14=" "," ",'Zona 9'!$F$38)</f>
        <v xml:space="preserve"> </v>
      </c>
      <c r="F14" s="55" t="str">
        <f>IF(B14=" "," ",'Zona 9'!$K$38)</f>
        <v xml:space="preserve"> </v>
      </c>
      <c r="G14" s="56" t="str">
        <f>IF(B14=" "," ",'Zona 9'!$P$30)</f>
        <v xml:space="preserve"> </v>
      </c>
      <c r="H14" s="56" t="str">
        <f>IF(B14=" "," ",'Zona 9'!$Q$42)</f>
        <v xml:space="preserve"> </v>
      </c>
      <c r="I14" s="56" t="str">
        <f>IF(B14=" "," ",ROUND(('Zona 9'!$F$40),1))</f>
        <v xml:space="preserve"> </v>
      </c>
      <c r="J14" s="61" t="str">
        <f>IF(B14=" "," ",ROUND(('Zona 9'!$K$40),1))</f>
        <v xml:space="preserve"> </v>
      </c>
      <c r="K14" s="61" t="str">
        <f>IF(B14=" "," ",ROUND(('Zona 9'!$P$40),1))</f>
        <v xml:space="preserve"> </v>
      </c>
      <c r="L14" s="61" t="str">
        <f>IF(B14=" "," ",IF(Riepilogo!$J$34="Minergie",O14,IF(Verifica!$F$33="Minergie-A",P14,IF(Verifica!$F$33="Minergie-P",Q14,0))))</f>
        <v xml:space="preserve"> </v>
      </c>
      <c r="M14" s="71" t="str">
        <f t="shared" si="0"/>
        <v xml:space="preserve"> </v>
      </c>
      <c r="O14" s="57" t="e">
        <f>IF(Verifica!$F$35="Nuove costruzioni",1.2,IF(Verifica!$F$35="Ammodernamenti",1.6,IF(Verifica!$F$35="Nuove costruzioni / Ammodernamenti",R14,0)))</f>
        <v>#DIV/0!</v>
      </c>
      <c r="P14" s="57" t="e">
        <f>IF(Verifica!$F$35="Nuove costruzioni",0.8,IF(Verifica!$F$35="Ammodernamenti",1.6,IF(Verifica!$F$35="Nuove costruzioni / Ammodernamenti",R14,0)))</f>
        <v>#DIV/0!</v>
      </c>
      <c r="Q14" s="57" t="e">
        <f>IF(Verifica!$F$35="Nuove costruzioni",0.8,IF(Verifica!$F$35="Ammodernamenti",1.6,IF(Verifica!$F$35="Nuove costruzioni / Ammodernamenti",R14,0)))</f>
        <v>#DIV/0!</v>
      </c>
      <c r="R14" s="57" t="e">
        <f>ROUND((('Zona 9'!$F$28*0.8+'Zona 9'!$F$29*1.6)/('Zona 9'!$F$28+'Zona 9'!$F$29)),1)</f>
        <v>#DIV/0!</v>
      </c>
    </row>
    <row r="15" spans="1:18" ht="18" customHeight="1" x14ac:dyDescent="0.2">
      <c r="A15" s="54">
        <v>10</v>
      </c>
      <c r="B15" s="51" t="str">
        <f>IF('Zona 10'!F$1=""," ",'Zona 10'!$F$1)</f>
        <v xml:space="preserve"> </v>
      </c>
      <c r="C15" s="55" t="str">
        <f>IF(B15=" "," ",'Zona 10'!$F$36)</f>
        <v xml:space="preserve"> </v>
      </c>
      <c r="D15" s="55" t="str">
        <f>IF(B15=" "," ",'Zona 10'!$K$36)</f>
        <v xml:space="preserve"> </v>
      </c>
      <c r="E15" s="55" t="str">
        <f>IF(B15=" "," ",'Zona 10'!$F$38)</f>
        <v xml:space="preserve"> </v>
      </c>
      <c r="F15" s="55" t="str">
        <f>IF(B15=" "," ",'Zona 10'!$K$38)</f>
        <v xml:space="preserve"> </v>
      </c>
      <c r="G15" s="56" t="str">
        <f>IF(B15=" "," ",'Zona 10'!$P$30)</f>
        <v xml:space="preserve"> </v>
      </c>
      <c r="H15" s="56" t="str">
        <f>IF(B15=" "," ",'Zona 10'!$Q$42)</f>
        <v xml:space="preserve"> </v>
      </c>
      <c r="I15" s="56" t="str">
        <f>IF(B15=" "," ",ROUND(('Zona 10'!$F$40),1))</f>
        <v xml:space="preserve"> </v>
      </c>
      <c r="J15" s="61" t="str">
        <f>IF(B15=" "," ",ROUND(('Zona 10'!$K$40),1))</f>
        <v xml:space="preserve"> </v>
      </c>
      <c r="K15" s="61" t="str">
        <f>IF(B15=" "," ",ROUND(('Zona 10'!$P$40),1))</f>
        <v xml:space="preserve"> </v>
      </c>
      <c r="L15" s="61" t="str">
        <f>IF(B15=" "," ",IF(Riepilogo!$J$34="Minergie",O15,IF(Verifica!$F$33="Minergie-A",P15,IF(Verifica!$F$33="Minergie-P",Q15,0))))</f>
        <v xml:space="preserve"> </v>
      </c>
      <c r="M15" s="71" t="str">
        <f t="shared" si="0"/>
        <v xml:space="preserve"> </v>
      </c>
      <c r="O15" s="57" t="e">
        <f>IF(Verifica!$F$35="Nuove costruzioni",1.2,IF(Verifica!$F$35="Ammodernamenti",1.6,IF(Verifica!$F$35="Nuove costruzioni / Ammodernamenti",R15,0)))</f>
        <v>#DIV/0!</v>
      </c>
      <c r="P15" s="57" t="e">
        <f>IF(Verifica!$F$35="Nuove costruzioni",0.8,IF(Verifica!$F$35="Ammodernamenti",1.6,IF(Verifica!$F$35="Nuove costruzioni / Ammodernamenti",R15,0)))</f>
        <v>#DIV/0!</v>
      </c>
      <c r="Q15" s="57" t="e">
        <f>IF(Verifica!$F$35="Nuove costruzioni",0.8,IF(Verifica!$F$35="Ammodernamenti",1.6,IF(Verifica!$F$35="Nuove costruzioni / Ammodernamenti",R15,0)))</f>
        <v>#DIV/0!</v>
      </c>
      <c r="R15" s="57" t="e">
        <f>ROUND((('Zona 10'!$F$28*0.8+'Zona 10'!$F$29*1.6)/('Zona 10'!$F$28+'Zona 10'!$F$29)),1)</f>
        <v>#DIV/0!</v>
      </c>
    </row>
    <row r="16" spans="1:18" ht="18" customHeight="1" x14ac:dyDescent="0.2">
      <c r="A16" s="54">
        <v>11</v>
      </c>
      <c r="B16" s="51" t="str">
        <f>IF('Zona 11'!F$1=""," ",'Zona 11'!$F$1)</f>
        <v xml:space="preserve"> </v>
      </c>
      <c r="C16" s="55" t="str">
        <f>IF(B16=" "," ",'Zona 11'!$F$36)</f>
        <v xml:space="preserve"> </v>
      </c>
      <c r="D16" s="55" t="str">
        <f>IF(B16=" "," ",'Zona 11'!$K$36)</f>
        <v xml:space="preserve"> </v>
      </c>
      <c r="E16" s="55" t="str">
        <f>IF(B16=" "," ",'Zona 11'!$F$38)</f>
        <v xml:space="preserve"> </v>
      </c>
      <c r="F16" s="55" t="str">
        <f>IF(B16=" "," ",'Zona 11'!$K$38)</f>
        <v xml:space="preserve"> </v>
      </c>
      <c r="G16" s="56" t="str">
        <f>IF(B16=" "," ",'Zona 11'!$P$30)</f>
        <v xml:space="preserve"> </v>
      </c>
      <c r="H16" s="56" t="str">
        <f>IF(B16=" "," ",'Zona 11'!$Q$42)</f>
        <v xml:space="preserve"> </v>
      </c>
      <c r="I16" s="56" t="str">
        <f>IF(B16=" "," ",ROUND(('Zona 11'!$F$40),1))</f>
        <v xml:space="preserve"> </v>
      </c>
      <c r="J16" s="61" t="str">
        <f>IF(B16=" "," ",ROUND(('Zona 11'!$K$40),1))</f>
        <v xml:space="preserve"> </v>
      </c>
      <c r="K16" s="61" t="str">
        <f>IF(B16=" "," ",ROUND(('Zona 11'!$P$40),1))</f>
        <v xml:space="preserve"> </v>
      </c>
      <c r="L16" s="61" t="str">
        <f>IF(B16=" "," ",IF(Riepilogo!$J$34="Minergie",O16,IF(Verifica!$F$33="Minergie-A",P16,IF(Verifica!$F$33="Minergie-P",Q16,0))))</f>
        <v xml:space="preserve"> </v>
      </c>
      <c r="M16" s="71" t="str">
        <f t="shared" si="0"/>
        <v xml:space="preserve"> </v>
      </c>
      <c r="O16" s="57" t="e">
        <f>IF(Verifica!$F$35="Nuove costruzioni",1.2,IF(Verifica!$F$35="Ammodernamenti",1.6,IF(Verifica!$F$35="Nuove costruzioni / Ammodernamenti",R16,0)))</f>
        <v>#DIV/0!</v>
      </c>
      <c r="P16" s="57" t="e">
        <f>IF(Verifica!$F$35="Nuove costruzioni",0.8,IF(Verifica!$F$35="Ammodernamenti",1.6,IF(Verifica!$F$35="Nuove costruzioni / Ammodernamenti",R16,0)))</f>
        <v>#DIV/0!</v>
      </c>
      <c r="Q16" s="57" t="e">
        <f>IF(Verifica!$F$35="Nuove costruzioni",0.8,IF(Verifica!$F$35="Ammodernamenti",1.6,IF(Verifica!$F$35="Nuove costruzioni / Ammodernamenti",R16,0)))</f>
        <v>#DIV/0!</v>
      </c>
      <c r="R16" s="57" t="e">
        <f>ROUND((('Zona 11'!$F$28*0.8+'Zona 11'!$F$29*1.6)/('Zona 11'!$F$28+'Zona 11'!$F$29)),1)</f>
        <v>#DIV/0!</v>
      </c>
    </row>
    <row r="17" spans="1:18" ht="18" customHeight="1" x14ac:dyDescent="0.2">
      <c r="A17" s="54">
        <v>12</v>
      </c>
      <c r="B17" s="51" t="str">
        <f>IF('Zona 12'!F$1=""," ",'Zona 12'!$F$1)</f>
        <v xml:space="preserve"> </v>
      </c>
      <c r="C17" s="55" t="str">
        <f>IF(B17=" "," ",'Zona 12'!$F$36)</f>
        <v xml:space="preserve"> </v>
      </c>
      <c r="D17" s="55" t="str">
        <f>IF(B17=" "," ",'Zona 12'!$K$36)</f>
        <v xml:space="preserve"> </v>
      </c>
      <c r="E17" s="55" t="str">
        <f>IF(B17=" "," ",'Zona 12'!$F$38)</f>
        <v xml:space="preserve"> </v>
      </c>
      <c r="F17" s="55" t="str">
        <f>IF(B17=" "," ",'Zona 12'!$K$38)</f>
        <v xml:space="preserve"> </v>
      </c>
      <c r="G17" s="56" t="str">
        <f>IF(B17=" "," ",'Zona 12'!$P$30)</f>
        <v xml:space="preserve"> </v>
      </c>
      <c r="H17" s="56" t="str">
        <f>IF(B17=" "," ",'Zona 12'!$Q$42)</f>
        <v xml:space="preserve"> </v>
      </c>
      <c r="I17" s="56" t="str">
        <f>IF(B17=" "," ",ROUND(('Zona 12'!$F$40),1))</f>
        <v xml:space="preserve"> </v>
      </c>
      <c r="J17" s="61" t="str">
        <f>IF(B17=" "," ",ROUND(('Zona 12'!$K$40),1))</f>
        <v xml:space="preserve"> </v>
      </c>
      <c r="K17" s="61" t="str">
        <f>IF(B17=" "," ",ROUND(('Zona 12'!$P$40),1))</f>
        <v xml:space="preserve"> </v>
      </c>
      <c r="L17" s="61" t="str">
        <f>IF(B17=" "," ",IF(Riepilogo!$J$34="Minergie",O17,IF(Verifica!$F$33="Minergie-A",P17,IF(Verifica!$F$33="Minergie-P",Q17,0))))</f>
        <v xml:space="preserve"> </v>
      </c>
      <c r="M17" s="71" t="str">
        <f t="shared" si="0"/>
        <v xml:space="preserve"> </v>
      </c>
      <c r="O17" s="57" t="e">
        <f>IF(Verifica!$F$35="Nuove costruzioni",1.2,IF(Verifica!$F$35="Ammodernamenti",1.6,IF(Verifica!$F$35="Nuove costruzioni / Ammodernamenti",R17,0)))</f>
        <v>#DIV/0!</v>
      </c>
      <c r="P17" s="57" t="e">
        <f>IF(Verifica!$F$35="Nuove costruzioni",0.8,IF(Verifica!$F$35="Ammodernamenti",1.6,IF(Verifica!$F$35="Nuove costruzioni / Ammodernamenti",R17,0)))</f>
        <v>#DIV/0!</v>
      </c>
      <c r="Q17" s="57" t="e">
        <f>IF(Verifica!$F$35="Nuove costruzioni",0.8,IF(Verifica!$F$35="Ammodernamenti",1.6,IF(Verifica!$F$35="Nuove costruzioni / Ammodernamenti",R17,0)))</f>
        <v>#DIV/0!</v>
      </c>
      <c r="R17" s="57" t="e">
        <f>ROUND((('Zona 12'!$F$28*0.8+'Zona 12'!$F$29*1.6)/('Zona 12'!$F$28+'Zona 12'!$F$29)),1)</f>
        <v>#DIV/0!</v>
      </c>
    </row>
    <row r="18" spans="1:18" ht="18" customHeight="1" x14ac:dyDescent="0.2">
      <c r="A18" s="54">
        <v>13</v>
      </c>
      <c r="B18" s="51" t="str">
        <f>IF('Zona 13'!F$1=""," ",'Zona 13'!$F$1)</f>
        <v xml:space="preserve"> </v>
      </c>
      <c r="C18" s="55" t="str">
        <f>IF(B18=" "," ",'Zona 13'!$F$36)</f>
        <v xml:space="preserve"> </v>
      </c>
      <c r="D18" s="55" t="str">
        <f>IF(B18=" "," ",'Zona 13'!$K$36)</f>
        <v xml:space="preserve"> </v>
      </c>
      <c r="E18" s="55" t="str">
        <f>IF(B18=" "," ",'Zona 13'!$F$38)</f>
        <v xml:space="preserve"> </v>
      </c>
      <c r="F18" s="55" t="str">
        <f>IF(B18=" "," ",'Zona 13'!$K$38)</f>
        <v xml:space="preserve"> </v>
      </c>
      <c r="G18" s="56" t="str">
        <f>IF(B18=" "," ",'Zona 13'!$P$30)</f>
        <v xml:space="preserve"> </v>
      </c>
      <c r="H18" s="56" t="str">
        <f>IF(B18=" "," ",'Zona 13'!$Q$42)</f>
        <v xml:space="preserve"> </v>
      </c>
      <c r="I18" s="56" t="str">
        <f>IF(B18=" "," ",ROUND(('Zona 13'!$F$40),1))</f>
        <v xml:space="preserve"> </v>
      </c>
      <c r="J18" s="61" t="str">
        <f>IF(B18=" "," ",ROUND(('Zona 13'!$K$40),1))</f>
        <v xml:space="preserve"> </v>
      </c>
      <c r="K18" s="61" t="str">
        <f>IF(B18=" "," ",ROUND(('Zona 13'!$P$40),1))</f>
        <v xml:space="preserve"> </v>
      </c>
      <c r="L18" s="61" t="str">
        <f>IF(B18=" "," ",IF(Riepilogo!$J$34="Minergie",O18,IF(Verifica!$F$33="Minergie-A",P18,IF(Verifica!$F$33="Minergie-P",Q18,0))))</f>
        <v xml:space="preserve"> </v>
      </c>
      <c r="M18" s="71" t="str">
        <f t="shared" si="0"/>
        <v xml:space="preserve"> </v>
      </c>
      <c r="O18" s="57" t="e">
        <f>IF(Verifica!$F$35="Nuove costruzioni",1.2,IF(Verifica!$F$35="Ammodernamenti",1.6,IF(Verifica!$F$35="Nuove costruzioni / Ammodernamenti",R18,0)))</f>
        <v>#DIV/0!</v>
      </c>
      <c r="P18" s="57" t="e">
        <f>IF(Verifica!$F$35="Nuove costruzioni",0.8,IF(Verifica!$F$35="Ammodernamenti",1.6,IF(Verifica!$F$35="Nuove costruzioni / Ammodernamenti",R18,0)))</f>
        <v>#DIV/0!</v>
      </c>
      <c r="Q18" s="57" t="e">
        <f>IF(Verifica!$F$35="Nuove costruzioni",0.8,IF(Verifica!$F$35="Ammodernamenti",1.6,IF(Verifica!$F$35="Nuove costruzioni / Ammodernamenti",R18,0)))</f>
        <v>#DIV/0!</v>
      </c>
      <c r="R18" s="57" t="e">
        <f>ROUND((('Zona 13'!$F$28*0.8+'Zona 13'!$F$29*1.6)/('Zona 13'!$F$28+'Zona 13'!$F$29)),1)</f>
        <v>#DIV/0!</v>
      </c>
    </row>
    <row r="19" spans="1:18" ht="18" customHeight="1" x14ac:dyDescent="0.2">
      <c r="A19" s="54">
        <v>14</v>
      </c>
      <c r="B19" s="51" t="str">
        <f>IF('Zona 14'!F$1=""," ",'Zona 14'!$F$1)</f>
        <v xml:space="preserve"> </v>
      </c>
      <c r="C19" s="55" t="str">
        <f>IF(B19=" "," ",'Zona 14'!$F$36)</f>
        <v xml:space="preserve"> </v>
      </c>
      <c r="D19" s="55" t="str">
        <f>IF(B19=" "," ",'Zona 14'!$K$36)</f>
        <v xml:space="preserve"> </v>
      </c>
      <c r="E19" s="55" t="str">
        <f>IF(B19=" "," ",'Zona 14'!$F$38)</f>
        <v xml:space="preserve"> </v>
      </c>
      <c r="F19" s="55" t="str">
        <f>IF(B19=" "," ",'Zona 14'!$K$38)</f>
        <v xml:space="preserve"> </v>
      </c>
      <c r="G19" s="56" t="str">
        <f>IF(B19=" "," ",'Zona 14'!$P$30)</f>
        <v xml:space="preserve"> </v>
      </c>
      <c r="H19" s="56" t="str">
        <f>IF(B19=" "," ",'Zona 14'!$Q$42)</f>
        <v xml:space="preserve"> </v>
      </c>
      <c r="I19" s="56" t="str">
        <f>IF(B19=" "," ",ROUND(('Zona 14'!$F$40),1))</f>
        <v xml:space="preserve"> </v>
      </c>
      <c r="J19" s="61" t="str">
        <f>IF(B19=" "," ",ROUND(('Zona 14'!$K$40),1))</f>
        <v xml:space="preserve"> </v>
      </c>
      <c r="K19" s="61" t="str">
        <f>IF(B19=" "," ",ROUND(('Zona 14'!$P$40),1))</f>
        <v xml:space="preserve"> </v>
      </c>
      <c r="L19" s="61" t="str">
        <f>IF(B19=" "," ",IF(Riepilogo!$J$34="Minergie",O19,IF(Verifica!$F$33="Minergie-A",P19,IF(Verifica!$F$33="Minergie-P",Q19,0))))</f>
        <v xml:space="preserve"> </v>
      </c>
      <c r="M19" s="71" t="str">
        <f t="shared" si="0"/>
        <v xml:space="preserve"> </v>
      </c>
      <c r="O19" s="57" t="e">
        <f>IF(Verifica!$F$35="Nuove costruzioni",1.2,IF(Verifica!$F$35="Ammodernamenti",1.6,IF(Verifica!$F$35="Nuove costruzioni / Ammodernamenti",R19,0)))</f>
        <v>#DIV/0!</v>
      </c>
      <c r="P19" s="57" t="e">
        <f>IF(Verifica!$F$35="Nuove costruzioni",0.8,IF(Verifica!$F$35="Ammodernamenti",1.6,IF(Verifica!$F$35="Nuove costruzioni / Ammodernamenti",R19,0)))</f>
        <v>#DIV/0!</v>
      </c>
      <c r="Q19" s="57" t="e">
        <f>IF(Verifica!$F$35="Nuove costruzioni",0.8,IF(Verifica!$F$35="Ammodernamenti",1.6,IF(Verifica!$F$35="Nuove costruzioni / Ammodernamenti",R19,0)))</f>
        <v>#DIV/0!</v>
      </c>
      <c r="R19" s="57" t="e">
        <f>ROUND((('Zona 14'!$F$28*0.8+'Zona 14'!$F$29*1.6)/('Zona 14'!$F$28+'Zona 14'!$F$29)),1)</f>
        <v>#DIV/0!</v>
      </c>
    </row>
    <row r="20" spans="1:18" ht="18" customHeight="1" x14ac:dyDescent="0.2">
      <c r="A20" s="54">
        <v>15</v>
      </c>
      <c r="B20" s="51" t="str">
        <f>IF('Zona 15'!F$1=""," ",'Zona 15'!$F$1)</f>
        <v xml:space="preserve"> </v>
      </c>
      <c r="C20" s="55" t="str">
        <f>IF(B20=" "," ",'Zona 15'!$F$36)</f>
        <v xml:space="preserve"> </v>
      </c>
      <c r="D20" s="55" t="str">
        <f>IF(B20=" "," ",'Zona 15'!$K$36)</f>
        <v xml:space="preserve"> </v>
      </c>
      <c r="E20" s="55" t="str">
        <f>IF(B20=" "," ",'Zona 15'!$F$38)</f>
        <v xml:space="preserve"> </v>
      </c>
      <c r="F20" s="55" t="str">
        <f>IF(B20=" "," ",'Zona 15'!$K$38)</f>
        <v xml:space="preserve"> </v>
      </c>
      <c r="G20" s="56" t="str">
        <f>IF(B20=" "," ",'Zona 15'!$P$30)</f>
        <v xml:space="preserve"> </v>
      </c>
      <c r="H20" s="56" t="str">
        <f>IF(B20=" "," ",'Zona 15'!$Q$42)</f>
        <v xml:space="preserve"> </v>
      </c>
      <c r="I20" s="56" t="str">
        <f>IF(B20=" "," ",ROUND(('Zona 15'!$F$40),1))</f>
        <v xml:space="preserve"> </v>
      </c>
      <c r="J20" s="61" t="str">
        <f>IF(B20=" "," ",ROUND(('Zona 15'!$K$40),1))</f>
        <v xml:space="preserve"> </v>
      </c>
      <c r="K20" s="61" t="str">
        <f>IF(B20=" "," ",ROUND(('Zona 15'!$P$40),1))</f>
        <v xml:space="preserve"> </v>
      </c>
      <c r="L20" s="61" t="str">
        <f>IF(B20=" "," ",IF(Riepilogo!$J$34="Minergie",O20,IF(Verifica!$F$33="Minergie-A",P20,IF(Verifica!$F$33="Minergie-P",Q20,0))))</f>
        <v xml:space="preserve"> </v>
      </c>
      <c r="M20" s="71" t="str">
        <f t="shared" si="0"/>
        <v xml:space="preserve"> </v>
      </c>
      <c r="O20" s="57" t="e">
        <f>IF(Verifica!$F$35="Nuove costruzioni",1.2,IF(Verifica!$F$35="Ammodernamenti",1.6,IF(Verifica!$F$35="Nuove costruzioni / Ammodernamenti",R20,0)))</f>
        <v>#DIV/0!</v>
      </c>
      <c r="P20" s="57" t="e">
        <f>IF(Verifica!$F$35="Nuove costruzioni",0.8,IF(Verifica!$F$35="Ammodernamenti",1.6,IF(Verifica!$F$35="Nuove costruzioni / Ammodernamenti",R20,0)))</f>
        <v>#DIV/0!</v>
      </c>
      <c r="Q20" s="57" t="e">
        <f>IF(Verifica!$F$35="Nuove costruzioni",0.8,IF(Verifica!$F$35="Ammodernamenti",1.6,IF(Verifica!$F$35="Nuove costruzioni / Ammodernamenti",R20,0)))</f>
        <v>#DIV/0!</v>
      </c>
      <c r="R20" s="57" t="e">
        <f>ROUND((('Zona 15'!$F$28*0.8+'Zona 15'!$F$29*1.6)/('Zona 15'!$F$28+'Zona 15'!$F$29)),1)</f>
        <v>#DIV/0!</v>
      </c>
    </row>
    <row r="21" spans="1:18" ht="18" customHeight="1" x14ac:dyDescent="0.2">
      <c r="A21" s="54">
        <v>16</v>
      </c>
      <c r="B21" s="51" t="str">
        <f>IF('Zona 16'!F$1=""," ",'Zona 16'!$F$1)</f>
        <v xml:space="preserve"> </v>
      </c>
      <c r="C21" s="55" t="str">
        <f>IF(B21=" "," ",'Zona 16'!$F$36)</f>
        <v xml:space="preserve"> </v>
      </c>
      <c r="D21" s="55" t="str">
        <f>IF(B21=" "," ",'Zona 16'!$K$36)</f>
        <v xml:space="preserve"> </v>
      </c>
      <c r="E21" s="55" t="str">
        <f>IF(B21=" "," ",'Zona 16'!$F$38)</f>
        <v xml:space="preserve"> </v>
      </c>
      <c r="F21" s="55" t="str">
        <f>IF(B21=" "," ",'Zona 16'!$K$38)</f>
        <v xml:space="preserve"> </v>
      </c>
      <c r="G21" s="56" t="str">
        <f>IF(B21=" "," ",'Zona 16'!$P$30)</f>
        <v xml:space="preserve"> </v>
      </c>
      <c r="H21" s="56" t="str">
        <f>IF(B21=" "," ",'Zona 16'!$Q$42)</f>
        <v xml:space="preserve"> </v>
      </c>
      <c r="I21" s="56" t="str">
        <f>IF(B21=" "," ",ROUND(('Zona 16'!$F$40),1))</f>
        <v xml:space="preserve"> </v>
      </c>
      <c r="J21" s="61" t="str">
        <f>IF(B21=" "," ",ROUND(('Zona 16'!$K$40),1))</f>
        <v xml:space="preserve"> </v>
      </c>
      <c r="K21" s="61" t="str">
        <f>IF(B21=" "," ",ROUND(('Zona 16'!$P$40),1))</f>
        <v xml:space="preserve"> </v>
      </c>
      <c r="L21" s="61" t="str">
        <f>IF(B21=" "," ",IF(Riepilogo!$J$34="Minergie",O21,IF(Verifica!$F$33="Minergie-A",P21,IF(Verifica!$F$33="Minergie-P",Q21,0))))</f>
        <v xml:space="preserve"> </v>
      </c>
      <c r="M21" s="71" t="str">
        <f t="shared" si="0"/>
        <v xml:space="preserve"> </v>
      </c>
      <c r="O21" s="57" t="e">
        <f>IF(Verifica!$F$35="Nuove costruzioni",1.2,IF(Verifica!$F$35="Ammodernamenti",1.6,IF(Verifica!$F$35="Nuove costruzioni / Ammodernamenti",R21,0)))</f>
        <v>#DIV/0!</v>
      </c>
      <c r="P21" s="57" t="e">
        <f>IF(Verifica!$F$35="Nuove costruzioni",0.8,IF(Verifica!$F$35="Ammodernamenti",1.6,IF(Verifica!$F$35="Nuove costruzioni / Ammodernamenti",R21,0)))</f>
        <v>#DIV/0!</v>
      </c>
      <c r="Q21" s="57" t="e">
        <f>IF(Verifica!$F$35="Nuove costruzioni",0.8,IF(Verifica!$F$35="Ammodernamenti",1.6,IF(Verifica!$F$35="Nuove costruzioni / Ammodernamenti",R21,0)))</f>
        <v>#DIV/0!</v>
      </c>
      <c r="R21" s="57" t="e">
        <f>ROUND((('Zona 16'!$F$28*0.8+'Zona 16'!$F$29*1.6)/('Zona 16'!$F$28+'Zona 16'!$F$29)),1)</f>
        <v>#DIV/0!</v>
      </c>
    </row>
    <row r="22" spans="1:18" ht="18" customHeight="1" x14ac:dyDescent="0.2">
      <c r="A22" s="54">
        <v>17</v>
      </c>
      <c r="B22" s="51" t="str">
        <f>IF('Zona 17'!F$1=""," ",'Zona 17'!$F$1)</f>
        <v xml:space="preserve"> </v>
      </c>
      <c r="C22" s="55" t="str">
        <f>IF(B22=" "," ",'Zona 17'!$F$36)</f>
        <v xml:space="preserve"> </v>
      </c>
      <c r="D22" s="55" t="str">
        <f>IF(B22=" "," ",'Zona 17'!$K$36)</f>
        <v xml:space="preserve"> </v>
      </c>
      <c r="E22" s="55" t="str">
        <f>IF(B22=" "," ",'Zona 17'!$F$38)</f>
        <v xml:space="preserve"> </v>
      </c>
      <c r="F22" s="55" t="str">
        <f>IF(B22=" "," ",'Zona 17'!$K$38)</f>
        <v xml:space="preserve"> </v>
      </c>
      <c r="G22" s="56" t="str">
        <f>IF(B22=" "," ",'Zona 17'!$P$30)</f>
        <v xml:space="preserve"> </v>
      </c>
      <c r="H22" s="56" t="str">
        <f>IF(B22=" "," ",'Zona 17'!$Q$42)</f>
        <v xml:space="preserve"> </v>
      </c>
      <c r="I22" s="56" t="str">
        <f>IF(B22=" "," ",ROUND(('Zona 17'!$F$40),1))</f>
        <v xml:space="preserve"> </v>
      </c>
      <c r="J22" s="61" t="str">
        <f>IF(B22=" "," ",ROUND(('Zona 17'!$K$40),1))</f>
        <v xml:space="preserve"> </v>
      </c>
      <c r="K22" s="61" t="str">
        <f>IF(B22=" "," ",ROUND(('Zona 17'!$P$40),1))</f>
        <v xml:space="preserve"> </v>
      </c>
      <c r="L22" s="61" t="str">
        <f>IF(B22=" "," ",IF(Riepilogo!$J$34="Minergie",O22,IF(Verifica!$F$33="Minergie-A",P22,IF(Verifica!$F$33="Minergie-P",Q22,0))))</f>
        <v xml:space="preserve"> </v>
      </c>
      <c r="M22" s="71" t="str">
        <f t="shared" si="0"/>
        <v xml:space="preserve"> </v>
      </c>
      <c r="O22" s="57" t="e">
        <f>IF(Verifica!$F$35="Nuove costruzioni",1.2,IF(Verifica!$F$35="Ammodernamenti",1.6,IF(Verifica!$F$35="Nuove costruzioni / Ammodernamenti",R22,0)))</f>
        <v>#DIV/0!</v>
      </c>
      <c r="P22" s="57" t="e">
        <f>IF(Verifica!$F$35="Nuove costruzioni",0.8,IF(Verifica!$F$35="Ammodernamenti",1.6,IF(Verifica!$F$35="Nuove costruzioni / Ammodernamenti",R22,0)))</f>
        <v>#DIV/0!</v>
      </c>
      <c r="Q22" s="57" t="e">
        <f>IF(Verifica!$F$35="Nuove costruzioni",0.8,IF(Verifica!$F$35="Ammodernamenti",1.6,IF(Verifica!$F$35="Nuove costruzioni / Ammodernamenti",R22,0)))</f>
        <v>#DIV/0!</v>
      </c>
      <c r="R22" s="57" t="e">
        <f>ROUND((('Zona 17'!$F$28*0.8+'Zona 17'!$F$29*1.6)/('Zona 17'!$F$28+'Zona 17'!$F$29)),1)</f>
        <v>#DIV/0!</v>
      </c>
    </row>
    <row r="23" spans="1:18" ht="18" customHeight="1" x14ac:dyDescent="0.2">
      <c r="A23" s="54">
        <v>18</v>
      </c>
      <c r="B23" s="51" t="str">
        <f>IF('Zona 18'!F$1=""," ",'Zona 18'!$F$1)</f>
        <v xml:space="preserve"> </v>
      </c>
      <c r="C23" s="55" t="str">
        <f>IF(B23=" "," ",'Zona 18'!$F$36)</f>
        <v xml:space="preserve"> </v>
      </c>
      <c r="D23" s="55" t="str">
        <f>IF(B23=" "," ",'Zona 18'!$K$36)</f>
        <v xml:space="preserve"> </v>
      </c>
      <c r="E23" s="55" t="str">
        <f>IF(B23=" "," ",'Zona 18'!$F$38)</f>
        <v xml:space="preserve"> </v>
      </c>
      <c r="F23" s="55" t="str">
        <f>IF(B23=" "," ",'Zona 18'!$K$38)</f>
        <v xml:space="preserve"> </v>
      </c>
      <c r="G23" s="56" t="str">
        <f>IF(B23=" "," ",'Zona 18'!$P$30)</f>
        <v xml:space="preserve"> </v>
      </c>
      <c r="H23" s="56" t="str">
        <f>IF(B23=" "," ",'Zona 18'!$Q$42)</f>
        <v xml:space="preserve"> </v>
      </c>
      <c r="I23" s="56" t="str">
        <f>IF(B23=" "," ",ROUND(('Zona 18'!$F$40),1))</f>
        <v xml:space="preserve"> </v>
      </c>
      <c r="J23" s="61" t="str">
        <f>IF(B23=" "," ",ROUND(('Zona 18'!$K$40),1))</f>
        <v xml:space="preserve"> </v>
      </c>
      <c r="K23" s="61" t="str">
        <f>IF(B23=" "," ",ROUND(('Zona 18'!$P$40),1))</f>
        <v xml:space="preserve"> </v>
      </c>
      <c r="L23" s="61" t="str">
        <f>IF(B23=" "," ",IF(Riepilogo!$J$34="Minergie",O23,IF(Verifica!$F$33="Minergie-A",P23,IF(Verifica!$F$33="Minergie-P",Q23,0))))</f>
        <v xml:space="preserve"> </v>
      </c>
      <c r="M23" s="71" t="str">
        <f t="shared" si="0"/>
        <v xml:space="preserve"> </v>
      </c>
      <c r="O23" s="57" t="e">
        <f>IF(Verifica!$F$35="Nuove costruzioni",1.2,IF(Verifica!$F$35="Ammodernamenti",1.6,IF(Verifica!$F$35="Nuove costruzioni / Ammodernamenti",R23,0)))</f>
        <v>#DIV/0!</v>
      </c>
      <c r="P23" s="57" t="e">
        <f>IF(Verifica!$F$35="Nuove costruzioni",0.8,IF(Verifica!$F$35="Ammodernamenti",1.6,IF(Verifica!$F$35="Nuove costruzioni / Ammodernamenti",R23,0)))</f>
        <v>#DIV/0!</v>
      </c>
      <c r="Q23" s="57" t="e">
        <f>IF(Verifica!$F$35="Nuove costruzioni",0.8,IF(Verifica!$F$35="Ammodernamenti",1.6,IF(Verifica!$F$35="Nuove costruzioni / Ammodernamenti",R23,0)))</f>
        <v>#DIV/0!</v>
      </c>
      <c r="R23" s="57" t="e">
        <f>ROUND((('Zona 18'!$F$28*0.8+'Zona 18'!$F$29*1.6)/('Zona 18'!$F$28+'Zona 12'!$F$29)),1)</f>
        <v>#DIV/0!</v>
      </c>
    </row>
    <row r="24" spans="1:18" ht="18" customHeight="1" x14ac:dyDescent="0.2">
      <c r="A24" s="54">
        <v>19</v>
      </c>
      <c r="B24" s="51" t="str">
        <f>IF('Zona 19'!F$1=""," ",'Zona 19'!$F$1)</f>
        <v xml:space="preserve"> </v>
      </c>
      <c r="C24" s="55" t="str">
        <f>IF(B24=" "," ",'Zona 19'!$F$36)</f>
        <v xml:space="preserve"> </v>
      </c>
      <c r="D24" s="55" t="str">
        <f>IF(B24=" "," ",'Zona 19'!$K$36)</f>
        <v xml:space="preserve"> </v>
      </c>
      <c r="E24" s="55" t="str">
        <f>IF(B24=" "," ",'Zona 19'!$F$38)</f>
        <v xml:space="preserve"> </v>
      </c>
      <c r="F24" s="55" t="str">
        <f>IF(B24=" "," ",'Zona 19'!$K$38)</f>
        <v xml:space="preserve"> </v>
      </c>
      <c r="G24" s="56" t="str">
        <f>IF(B24=" "," ",'Zona 19'!$P$30)</f>
        <v xml:space="preserve"> </v>
      </c>
      <c r="H24" s="56" t="str">
        <f>IF(B24=" "," ",'Zona 19'!$Q$42)</f>
        <v xml:space="preserve"> </v>
      </c>
      <c r="I24" s="56" t="str">
        <f>IF(B24=" "," ",ROUND(('Zona 19'!$F$40),1))</f>
        <v xml:space="preserve"> </v>
      </c>
      <c r="J24" s="61" t="str">
        <f>IF(B24=" "," ",ROUND(('Zona 19'!$K$40),1))</f>
        <v xml:space="preserve"> </v>
      </c>
      <c r="K24" s="61" t="str">
        <f>IF(B24=" "," ",ROUND(('Zona 19'!$P$40),1))</f>
        <v xml:space="preserve"> </v>
      </c>
      <c r="L24" s="61" t="str">
        <f>IF(B24=" "," ",IF(Riepilogo!$J$34="Minergie",O24,IF(Verifica!$F$33="Minergie-A",P24,IF(Verifica!$F$33="Minergie-P",Q24,0))))</f>
        <v xml:space="preserve"> </v>
      </c>
      <c r="M24" s="71" t="str">
        <f t="shared" si="0"/>
        <v xml:space="preserve"> </v>
      </c>
      <c r="O24" s="57" t="e">
        <f>IF(Verifica!$F$35="Nuove costruzioni",1.2,IF(Verifica!$F$35="Ammodernamenti",1.6,IF(Verifica!$F$35="Nuove costruzioni / Ammodernamenti",R24,0)))</f>
        <v>#DIV/0!</v>
      </c>
      <c r="P24" s="57" t="e">
        <f>IF(Verifica!$F$35="Nuove costruzioni",0.8,IF(Verifica!$F$35="Ammodernamenti",1.6,IF(Verifica!$F$35="Nuove costruzioni / Ammodernamenti",R24,0)))</f>
        <v>#DIV/0!</v>
      </c>
      <c r="Q24" s="57" t="e">
        <f>IF(Verifica!$F$35="Nuove costruzioni",0.8,IF(Verifica!$F$35="Ammodernamenti",1.6,IF(Verifica!$F$35="Nuove costruzioni / Ammodernamenti",R24,0)))</f>
        <v>#DIV/0!</v>
      </c>
      <c r="R24" s="57" t="e">
        <f>ROUND((('Zona 19'!$F$28*0.8+'Zona 19'!$F$29*1.6)/('Zona 19'!$F$28+'Zona 19'!$F$29)),1)</f>
        <v>#DIV/0!</v>
      </c>
    </row>
    <row r="25" spans="1:18" ht="18" customHeight="1" x14ac:dyDescent="0.2">
      <c r="A25" s="54">
        <v>20</v>
      </c>
      <c r="B25" s="51" t="str">
        <f>IF('Zona 20'!F$1=""," ",'Zona 20'!$F$1)</f>
        <v xml:space="preserve"> </v>
      </c>
      <c r="C25" s="55" t="str">
        <f>IF(B25=" "," ",'Zona 20'!$F$36)</f>
        <v xml:space="preserve"> </v>
      </c>
      <c r="D25" s="55" t="str">
        <f>IF(B25=" "," ",'Zona 20'!$K$36)</f>
        <v xml:space="preserve"> </v>
      </c>
      <c r="E25" s="55" t="str">
        <f>IF(B25=" "," ",'Zona 20'!$F$38)</f>
        <v xml:space="preserve"> </v>
      </c>
      <c r="F25" s="55" t="str">
        <f>IF(B25=" "," ",'Zona 20'!$K$38)</f>
        <v xml:space="preserve"> </v>
      </c>
      <c r="G25" s="56" t="str">
        <f>IF(B25=" "," ",'Zona 20'!$P$30)</f>
        <v xml:space="preserve"> </v>
      </c>
      <c r="H25" s="56" t="str">
        <f>IF(B25=" "," ",'Zona 20'!$Q$42)</f>
        <v xml:space="preserve"> </v>
      </c>
      <c r="I25" s="56" t="str">
        <f>IF(B25=" "," ",ROUND(('Zona 20'!$F$40),1))</f>
        <v xml:space="preserve"> </v>
      </c>
      <c r="J25" s="61" t="str">
        <f>IF(B25=" "," ",ROUND(('Zona 20'!$K$40),1))</f>
        <v xml:space="preserve"> </v>
      </c>
      <c r="K25" s="61" t="str">
        <f>IF(B25=" "," ",ROUND(('Zona 20'!$P$40),1))</f>
        <v xml:space="preserve"> </v>
      </c>
      <c r="L25" s="61" t="str">
        <f>IF(B25=" "," ",IF(Riepilogo!$J$34="Minergie",O25,IF(Verifica!$F$33="Minergie-A",P25,IF(Verifica!$F$33="Minergie-P",Q25,0))))</f>
        <v xml:space="preserve"> </v>
      </c>
      <c r="M25" s="71" t="str">
        <f t="shared" si="0"/>
        <v xml:space="preserve"> </v>
      </c>
      <c r="O25" s="57" t="e">
        <f>IF(Verifica!$F$35="Nuove costruzioni",1.2,IF(Verifica!$F$35="Ammodernamenti",1.6,IF(Verifica!$F$35="Nuove costruzioni / Ammodernamenti",R25,0)))</f>
        <v>#DIV/0!</v>
      </c>
      <c r="P25" s="57" t="e">
        <f>IF(Verifica!$F$35="Nuove costruzioni",0.8,IF(Verifica!$F$35="Ammodernamenti",1.6,IF(Verifica!$F$35="Nuove costruzioni / Ammodernamenti",R25,0)))</f>
        <v>#DIV/0!</v>
      </c>
      <c r="Q25" s="57" t="e">
        <f>IF(Verifica!$F$35="Nuove costruzioni",0.8,IF(Verifica!$F$35="Ammodernamenti",1.6,IF(Verifica!$F$35="Nuove costruzioni / Ammodernamenti",R25,0)))</f>
        <v>#DIV/0!</v>
      </c>
      <c r="R25" s="57" t="e">
        <f>ROUND((('Zona 20'!$F$28*0.8+'Zona 20'!$F$29*1.6)/('Zona 20'!$F$28+'Zona 20'!$F$29)),1)</f>
        <v>#DIV/0!</v>
      </c>
    </row>
  </sheetData>
  <sheetProtection algorithmName="SHA-512" hashValue="LDnH+5ctyN/tNed8Zb8guueeY9gkwvhqf22IkKuvb7C1PsEO3+8++ANtPuVeTXhTHl1esy+WoFzrUWizc1QUwg==" saltValue="CIvfDPezbncLflANHV33iw==" spinCount="100000" sheet="1" objects="1" scenarios="1"/>
  <mergeCells count="5">
    <mergeCell ref="A1:K1"/>
    <mergeCell ref="A3:B3"/>
    <mergeCell ref="C3:D3"/>
    <mergeCell ref="E3:F3"/>
    <mergeCell ref="A5:B5"/>
  </mergeCells>
  <pageMargins left="0.9055118110236221" right="0.47244094488188981" top="1.3779527559055118" bottom="0.78740157480314965" header="0.31496062992125984" footer="0.31496062992125984"/>
  <pageSetup paperSize="9" orientation="landscape" verticalDpi="0" r:id="rId1"/>
  <headerFooter>
    <oddHeader xml:space="preserve">&amp;L&amp;G&amp;R&amp;12Formulario di verifica dell'ermeticità all'aria
Versione MZ 2022.2
</oddHeader>
    <oddFooter>&amp;R Seite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59999389629810485"/>
  </sheetPr>
  <dimension ref="A1:X82"/>
  <sheetViews>
    <sheetView view="pageLayout" topLeftCell="A4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140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PPMtdcWd8maKGaMA5m+IX+Ove3skOoUmgPhHrqZYk6XKtAWP93TXytlmEb9YX5U67kTCbtIT6CEb7T21l5cXQA==" saltValue="WXlL8Qu2nLzgrNsqMd5vN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139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o71wMlYonbmx60aJZKclq4C1KKCKAbxQ6DVbdUGYCqfc5F9R7kQPRhygqWqSlzQUQMItPwECOsgvHOoW854ePw==" saltValue="rVcCPu42eKPlRJbVTT8b5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59999389629810485"/>
  </sheetPr>
  <dimension ref="A1:X82"/>
  <sheetViews>
    <sheetView view="pageLayout" topLeftCell="A25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138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qAlRgSR620SylfgW/UaqcBtdZYUJuhM9njIAEc9tmay4v+P4EWLDyWMWngio1U+MGnH9v6eJMkA1WTl4O+gZRQ==" saltValue="6MM5oSAMdSgRT2uHESh4U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C125"/>
  <sheetViews>
    <sheetView tabSelected="1" view="pageLayout" topLeftCell="A37" zoomScale="110" zoomScaleNormal="100" zoomScalePageLayoutView="110" workbookViewId="0">
      <selection activeCell="F16" sqref="F16:T19"/>
    </sheetView>
  </sheetViews>
  <sheetFormatPr baseColWidth="10" defaultColWidth="11.4257812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11.42578125" style="1"/>
  </cols>
  <sheetData>
    <row r="1" spans="1:3" ht="23.25" x14ac:dyDescent="0.35">
      <c r="A1" s="2" t="s">
        <v>162</v>
      </c>
    </row>
    <row r="2" spans="1:3" x14ac:dyDescent="0.2">
      <c r="C2" s="47" t="s">
        <v>20</v>
      </c>
    </row>
    <row r="3" spans="1:3" s="14" customFormat="1" ht="35.25" customHeight="1" x14ac:dyDescent="0.25">
      <c r="A3" s="11" t="s">
        <v>93</v>
      </c>
      <c r="B3" s="12" t="s">
        <v>70</v>
      </c>
      <c r="C3" s="13" t="s">
        <v>5</v>
      </c>
    </row>
    <row r="4" spans="1:3" s="14" customFormat="1" ht="18" customHeight="1" x14ac:dyDescent="0.25">
      <c r="A4" s="15" t="s">
        <v>163</v>
      </c>
      <c r="B4" s="15" t="s">
        <v>65</v>
      </c>
      <c r="C4" s="35"/>
    </row>
    <row r="5" spans="1:3" s="14" customFormat="1" ht="18" customHeight="1" x14ac:dyDescent="0.25">
      <c r="A5" s="15" t="s">
        <v>87</v>
      </c>
      <c r="B5" s="15" t="s">
        <v>66</v>
      </c>
      <c r="C5" s="35"/>
    </row>
    <row r="6" spans="1:3" s="14" customFormat="1" ht="28.5" customHeight="1" x14ac:dyDescent="0.25">
      <c r="A6" s="16" t="s">
        <v>164</v>
      </c>
      <c r="B6" s="15" t="s">
        <v>66</v>
      </c>
      <c r="C6" s="35"/>
    </row>
    <row r="7" spans="1:3" s="14" customFormat="1" ht="28.5" customHeight="1" x14ac:dyDescent="0.25">
      <c r="A7" s="16" t="s">
        <v>165</v>
      </c>
      <c r="B7" s="15" t="s">
        <v>65</v>
      </c>
      <c r="C7" s="35"/>
    </row>
    <row r="8" spans="1:3" s="14" customFormat="1" ht="18" customHeight="1" x14ac:dyDescent="0.25">
      <c r="A8" s="46" t="s">
        <v>176</v>
      </c>
      <c r="B8" s="46" t="s">
        <v>65</v>
      </c>
      <c r="C8" s="35"/>
    </row>
    <row r="9" spans="1:3" s="14" customFormat="1" ht="18" customHeight="1" x14ac:dyDescent="0.25">
      <c r="A9" s="46" t="s">
        <v>176</v>
      </c>
      <c r="B9" s="62" t="s">
        <v>69</v>
      </c>
      <c r="C9" s="35"/>
    </row>
    <row r="10" spans="1:3" s="14" customFormat="1" ht="18" customHeight="1" x14ac:dyDescent="0.25">
      <c r="A10" s="15" t="s">
        <v>166</v>
      </c>
      <c r="B10" s="15" t="s">
        <v>67</v>
      </c>
      <c r="C10" s="35"/>
    </row>
    <row r="11" spans="1:3" s="14" customFormat="1" ht="28.5" customHeight="1" x14ac:dyDescent="0.25">
      <c r="A11" s="16" t="s">
        <v>167</v>
      </c>
      <c r="B11" s="15" t="s">
        <v>66</v>
      </c>
      <c r="C11" s="35"/>
    </row>
    <row r="12" spans="1:3" s="14" customFormat="1" ht="28.5" customHeight="1" x14ac:dyDescent="0.25">
      <c r="A12" s="16" t="s">
        <v>168</v>
      </c>
      <c r="B12" s="15" t="s">
        <v>65</v>
      </c>
      <c r="C12" s="35"/>
    </row>
    <row r="13" spans="1:3" s="14" customFormat="1" ht="17.25" customHeight="1" x14ac:dyDescent="0.25">
      <c r="A13" s="16" t="s">
        <v>94</v>
      </c>
      <c r="B13" s="15" t="s">
        <v>65</v>
      </c>
      <c r="C13" s="35"/>
    </row>
    <row r="14" spans="1:3" s="14" customFormat="1" ht="29.25" customHeight="1" x14ac:dyDescent="0.25">
      <c r="A14" s="15" t="s">
        <v>95</v>
      </c>
      <c r="B14" s="64" t="s">
        <v>175</v>
      </c>
      <c r="C14" s="35"/>
    </row>
    <row r="15" spans="1:3" s="14" customFormat="1" ht="18" customHeight="1" x14ac:dyDescent="0.25">
      <c r="A15" s="15" t="s">
        <v>96</v>
      </c>
      <c r="B15" s="15" t="s">
        <v>65</v>
      </c>
      <c r="C15" s="35"/>
    </row>
    <row r="16" spans="1:3" s="14" customFormat="1" ht="18" customHeight="1" x14ac:dyDescent="0.25">
      <c r="A16" s="15" t="s">
        <v>169</v>
      </c>
      <c r="B16" s="15" t="s">
        <v>67</v>
      </c>
      <c r="C16" s="35"/>
    </row>
    <row r="17" spans="1:3" s="14" customFormat="1" ht="28.5" customHeight="1" x14ac:dyDescent="0.25">
      <c r="A17" s="16" t="s">
        <v>170</v>
      </c>
      <c r="B17" s="64" t="s">
        <v>177</v>
      </c>
      <c r="C17" s="35"/>
    </row>
    <row r="18" spans="1:3" s="14" customFormat="1" ht="25.5" x14ac:dyDescent="0.25">
      <c r="A18" s="15" t="s">
        <v>97</v>
      </c>
      <c r="B18" s="64" t="s">
        <v>179</v>
      </c>
      <c r="C18" s="35"/>
    </row>
    <row r="19" spans="1:3" s="14" customFormat="1" ht="25.5" x14ac:dyDescent="0.25">
      <c r="A19" s="15" t="s">
        <v>98</v>
      </c>
      <c r="B19" s="64" t="s">
        <v>179</v>
      </c>
      <c r="C19" s="35"/>
    </row>
    <row r="20" spans="1:3" s="14" customFormat="1" ht="18" customHeight="1" x14ac:dyDescent="0.25">
      <c r="A20" s="16" t="s">
        <v>99</v>
      </c>
      <c r="B20" s="15" t="s">
        <v>67</v>
      </c>
      <c r="C20" s="35"/>
    </row>
    <row r="21" spans="1:3" s="14" customFormat="1" ht="18" customHeight="1" x14ac:dyDescent="0.25">
      <c r="A21" s="15" t="s">
        <v>100</v>
      </c>
      <c r="B21" s="62" t="s">
        <v>174</v>
      </c>
      <c r="C21" s="35"/>
    </row>
    <row r="22" spans="1:3" s="14" customFormat="1" ht="18" customHeight="1" x14ac:dyDescent="0.25">
      <c r="A22" s="16" t="s">
        <v>101</v>
      </c>
      <c r="B22" s="62" t="s">
        <v>174</v>
      </c>
      <c r="C22" s="35"/>
    </row>
    <row r="23" spans="1:3" s="14" customFormat="1" ht="38.25" x14ac:dyDescent="0.25">
      <c r="A23" s="16" t="s">
        <v>102</v>
      </c>
      <c r="B23" s="64" t="s">
        <v>178</v>
      </c>
      <c r="C23" s="35"/>
    </row>
    <row r="24" spans="1:3" s="14" customFormat="1" ht="18" customHeight="1" x14ac:dyDescent="0.25">
      <c r="A24" s="15" t="s">
        <v>103</v>
      </c>
      <c r="B24" s="63" t="s">
        <v>69</v>
      </c>
      <c r="C24" s="35"/>
    </row>
    <row r="25" spans="1:3" s="14" customFormat="1" ht="18" customHeight="1" x14ac:dyDescent="0.25">
      <c r="A25" s="15" t="s">
        <v>104</v>
      </c>
      <c r="B25" s="63" t="s">
        <v>69</v>
      </c>
      <c r="C25" s="35"/>
    </row>
    <row r="26" spans="1:3" s="14" customFormat="1" ht="18" customHeight="1" x14ac:dyDescent="0.25">
      <c r="A26" s="15" t="s">
        <v>105</v>
      </c>
      <c r="B26" s="63" t="s">
        <v>69</v>
      </c>
      <c r="C26" s="35"/>
    </row>
    <row r="27" spans="1:3" s="14" customFormat="1" ht="18" customHeight="1" x14ac:dyDescent="0.25">
      <c r="A27" s="15" t="s">
        <v>107</v>
      </c>
      <c r="B27" s="15" t="s">
        <v>65</v>
      </c>
      <c r="C27" s="35"/>
    </row>
    <row r="28" spans="1:3" s="14" customFormat="1" ht="18" customHeight="1" x14ac:dyDescent="0.25">
      <c r="A28" s="15" t="s">
        <v>106</v>
      </c>
      <c r="B28" s="63" t="s">
        <v>69</v>
      </c>
      <c r="C28" s="35"/>
    </row>
    <row r="29" spans="1:3" s="14" customFormat="1" ht="18" customHeight="1" x14ac:dyDescent="0.25">
      <c r="A29" s="46" t="s">
        <v>115</v>
      </c>
      <c r="B29" s="63" t="s">
        <v>68</v>
      </c>
      <c r="C29" s="35"/>
    </row>
    <row r="30" spans="1:3" s="14" customFormat="1" ht="18" customHeight="1" x14ac:dyDescent="0.25">
      <c r="A30" s="15" t="s">
        <v>108</v>
      </c>
      <c r="B30" s="15" t="s">
        <v>67</v>
      </c>
      <c r="C30" s="35"/>
    </row>
    <row r="31" spans="1:3" s="14" customFormat="1" ht="18" customHeight="1" x14ac:dyDescent="0.25">
      <c r="A31" s="15" t="s">
        <v>109</v>
      </c>
      <c r="B31" s="15" t="s">
        <v>67</v>
      </c>
      <c r="C31" s="35"/>
    </row>
    <row r="32" spans="1:3" s="14" customFormat="1" ht="18" customHeight="1" x14ac:dyDescent="0.25">
      <c r="A32" s="15" t="s">
        <v>110</v>
      </c>
      <c r="B32" s="15" t="s">
        <v>67</v>
      </c>
      <c r="C32" s="35"/>
    </row>
    <row r="33" spans="1:3" s="14" customFormat="1" ht="18" customHeight="1" x14ac:dyDescent="0.25">
      <c r="A33" s="15" t="s">
        <v>111</v>
      </c>
      <c r="B33" s="15" t="s">
        <v>67</v>
      </c>
      <c r="C33" s="35"/>
    </row>
    <row r="34" spans="1:3" s="14" customFormat="1" ht="18" customHeight="1" x14ac:dyDescent="0.25">
      <c r="A34" s="15" t="s">
        <v>112</v>
      </c>
      <c r="B34" s="15" t="s">
        <v>67</v>
      </c>
      <c r="C34" s="35"/>
    </row>
    <row r="35" spans="1:3" s="14" customFormat="1" ht="18" customHeight="1" x14ac:dyDescent="0.25">
      <c r="A35" s="15" t="s">
        <v>113</v>
      </c>
      <c r="B35" s="15" t="s">
        <v>67</v>
      </c>
      <c r="C35" s="35"/>
    </row>
    <row r="36" spans="1:3" s="14" customFormat="1" ht="18" customHeight="1" x14ac:dyDescent="0.25">
      <c r="A36" s="16" t="s">
        <v>92</v>
      </c>
      <c r="B36" s="15" t="s">
        <v>67</v>
      </c>
      <c r="C36" s="35"/>
    </row>
    <row r="37" spans="1:3" s="14" customFormat="1" ht="18" customHeight="1" x14ac:dyDescent="0.25">
      <c r="A37" s="16" t="s">
        <v>91</v>
      </c>
      <c r="B37" s="62" t="s">
        <v>174</v>
      </c>
      <c r="C37" s="35"/>
    </row>
    <row r="38" spans="1:3" s="14" customFormat="1" ht="18" customHeight="1" x14ac:dyDescent="0.25">
      <c r="A38" s="15" t="s">
        <v>90</v>
      </c>
      <c r="B38" s="15" t="s">
        <v>69</v>
      </c>
      <c r="C38" s="35"/>
    </row>
    <row r="39" spans="1:3" s="14" customFormat="1" ht="18" customHeight="1" x14ac:dyDescent="0.25">
      <c r="A39" s="15" t="s">
        <v>89</v>
      </c>
      <c r="B39" s="62" t="s">
        <v>174</v>
      </c>
      <c r="C39" s="35"/>
    </row>
    <row r="40" spans="1:3" s="14" customFormat="1" ht="18" customHeight="1" x14ac:dyDescent="0.25">
      <c r="A40" s="6" t="s">
        <v>88</v>
      </c>
      <c r="B40" s="17"/>
      <c r="C40" s="132"/>
    </row>
    <row r="41" spans="1:3" ht="25.5" x14ac:dyDescent="0.2">
      <c r="A41" s="7"/>
      <c r="B41" s="8" t="s">
        <v>86</v>
      </c>
      <c r="C41" s="133"/>
    </row>
    <row r="42" spans="1:3" x14ac:dyDescent="0.2">
      <c r="A42" s="7"/>
      <c r="B42" s="7"/>
      <c r="C42" s="133"/>
    </row>
    <row r="43" spans="1:3" x14ac:dyDescent="0.2">
      <c r="A43" s="7"/>
      <c r="B43" s="7"/>
      <c r="C43" s="133"/>
    </row>
    <row r="44" spans="1:3" x14ac:dyDescent="0.2">
      <c r="A44" s="7"/>
      <c r="B44" s="9" t="s">
        <v>71</v>
      </c>
      <c r="C44" s="133"/>
    </row>
    <row r="45" spans="1:3" x14ac:dyDescent="0.2">
      <c r="A45" s="7"/>
      <c r="B45" s="7"/>
      <c r="C45" s="133"/>
    </row>
    <row r="46" spans="1:3" x14ac:dyDescent="0.2">
      <c r="A46" s="10"/>
      <c r="B46" s="10"/>
      <c r="C46" s="134"/>
    </row>
    <row r="47" spans="1:3" x14ac:dyDescent="0.2">
      <c r="A47" s="4"/>
      <c r="B47" s="4"/>
      <c r="C47" s="4"/>
    </row>
    <row r="48" spans="1:3" x14ac:dyDescent="0.2">
      <c r="A48" s="141" t="s">
        <v>72</v>
      </c>
      <c r="B48" s="142"/>
      <c r="C48" s="143"/>
    </row>
    <row r="49" spans="1:3" x14ac:dyDescent="0.2">
      <c r="A49" s="138"/>
      <c r="B49" s="139"/>
      <c r="C49" s="140"/>
    </row>
    <row r="50" spans="1:3" x14ac:dyDescent="0.2">
      <c r="A50" s="138"/>
      <c r="B50" s="139"/>
      <c r="C50" s="140"/>
    </row>
    <row r="51" spans="1:3" x14ac:dyDescent="0.2">
      <c r="A51" s="138"/>
      <c r="B51" s="139"/>
      <c r="C51" s="140"/>
    </row>
    <row r="52" spans="1:3" x14ac:dyDescent="0.2">
      <c r="A52" s="138"/>
      <c r="B52" s="139"/>
      <c r="C52" s="140"/>
    </row>
    <row r="53" spans="1:3" x14ac:dyDescent="0.2">
      <c r="A53" s="138"/>
      <c r="B53" s="139"/>
      <c r="C53" s="140"/>
    </row>
    <row r="54" spans="1:3" ht="54" customHeight="1" x14ac:dyDescent="0.2">
      <c r="A54" s="126" t="s">
        <v>171</v>
      </c>
      <c r="B54" s="127"/>
      <c r="C54" s="128"/>
    </row>
    <row r="55" spans="1:3" ht="54" customHeight="1" x14ac:dyDescent="0.2">
      <c r="A55" s="135" t="s">
        <v>172</v>
      </c>
      <c r="B55" s="136"/>
      <c r="C55" s="137"/>
    </row>
    <row r="56" spans="1:3" x14ac:dyDescent="0.2">
      <c r="A56" s="4"/>
      <c r="B56" s="4"/>
      <c r="C56" s="4"/>
    </row>
    <row r="57" spans="1:3" ht="54" customHeight="1" x14ac:dyDescent="0.2">
      <c r="A57" s="129" t="s">
        <v>173</v>
      </c>
      <c r="B57" s="130"/>
      <c r="C57" s="131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A123" s="4"/>
      <c r="B123" s="4"/>
      <c r="C123" s="4"/>
    </row>
    <row r="124" spans="1:3" x14ac:dyDescent="0.2">
      <c r="B124" s="4"/>
      <c r="C124" s="4"/>
    </row>
    <row r="125" spans="1:3" x14ac:dyDescent="0.2">
      <c r="B125" s="4"/>
      <c r="C125" s="4"/>
    </row>
  </sheetData>
  <sheetProtection algorithmName="SHA-512" hashValue="TUG7Tl9CkIdxSGGR3vx2t0woscO53vkU3zSw8fPiwRZ+Ozft7G1dQY+yv4mkZQrHM6uM1VxRsydzLP17vWsOqA==" saltValue="B9FvvdQMjb2Hd+bJ9xVSYA==" spinCount="100000" sheet="1" objects="1" scenarios="1"/>
  <mergeCells count="10">
    <mergeCell ref="A54:C54"/>
    <mergeCell ref="A57:C57"/>
    <mergeCell ref="C40:C46"/>
    <mergeCell ref="A55:C55"/>
    <mergeCell ref="A49:C49"/>
    <mergeCell ref="A50:C50"/>
    <mergeCell ref="A52:C52"/>
    <mergeCell ref="A53:C53"/>
    <mergeCell ref="A48:C48"/>
    <mergeCell ref="A51:C51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X82"/>
  <sheetViews>
    <sheetView view="pageLayout" topLeftCell="A16" zoomScaleNormal="100" workbookViewId="0">
      <selection activeCell="K34" sqref="K34:L34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133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K1/sIzxNZDtoTCCl2N238FInTdaTHPt8BgbZ1+Qyp9fr/cykZOwT5met+/OEbhGf/RH3YiUNK+XytJT4BiTUUw==" saltValue="6NnMpsjLhv4GgzGRfI7Ntw==" spinCount="100000" sheet="1" objects="1" scenarios="1"/>
  <mergeCells count="104">
    <mergeCell ref="A63:E63"/>
    <mergeCell ref="F63:J63"/>
    <mergeCell ref="P63:T63"/>
    <mergeCell ref="F1:T1"/>
    <mergeCell ref="A61:E61"/>
    <mergeCell ref="F61:J61"/>
    <mergeCell ref="K61:O61"/>
    <mergeCell ref="P61:T61"/>
    <mergeCell ref="A62:E62"/>
    <mergeCell ref="F62:J62"/>
    <mergeCell ref="K62:O62"/>
    <mergeCell ref="P62:T62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55:E55"/>
    <mergeCell ref="F55:J55"/>
    <mergeCell ref="K55:O55"/>
    <mergeCell ref="P55:T55"/>
    <mergeCell ref="A56:E56"/>
    <mergeCell ref="F56:J56"/>
    <mergeCell ref="K56:O56"/>
    <mergeCell ref="P56:T56"/>
    <mergeCell ref="A53:E53"/>
    <mergeCell ref="F53:J53"/>
    <mergeCell ref="K53:O53"/>
    <mergeCell ref="P53:T53"/>
    <mergeCell ref="A54:E54"/>
    <mergeCell ref="F54:J54"/>
    <mergeCell ref="K54:O54"/>
    <mergeCell ref="P54:T54"/>
    <mergeCell ref="F45:T45"/>
    <mergeCell ref="F46:T46"/>
    <mergeCell ref="A51:J51"/>
    <mergeCell ref="K51:T51"/>
    <mergeCell ref="A52:E52"/>
    <mergeCell ref="F52:J52"/>
    <mergeCell ref="K52:O52"/>
    <mergeCell ref="P52:T52"/>
    <mergeCell ref="A47:T47"/>
    <mergeCell ref="P40:Q40"/>
    <mergeCell ref="A41:E41"/>
    <mergeCell ref="F41:G41"/>
    <mergeCell ref="K41:L41"/>
    <mergeCell ref="A42:E42"/>
    <mergeCell ref="F44:T44"/>
    <mergeCell ref="A39:E39"/>
    <mergeCell ref="F39:G39"/>
    <mergeCell ref="K39:L39"/>
    <mergeCell ref="A40:E40"/>
    <mergeCell ref="F40:G40"/>
    <mergeCell ref="K40:L40"/>
    <mergeCell ref="A37:E37"/>
    <mergeCell ref="F37:G37"/>
    <mergeCell ref="K37:L37"/>
    <mergeCell ref="A38:E38"/>
    <mergeCell ref="F38:G38"/>
    <mergeCell ref="K38:L38"/>
    <mergeCell ref="A35:E35"/>
    <mergeCell ref="F35:G35"/>
    <mergeCell ref="K35:L35"/>
    <mergeCell ref="A36:E36"/>
    <mergeCell ref="F36:G36"/>
    <mergeCell ref="K36:L36"/>
    <mergeCell ref="A33:E33"/>
    <mergeCell ref="F33:J33"/>
    <mergeCell ref="K33:O33"/>
    <mergeCell ref="P33:T33"/>
    <mergeCell ref="A34:E34"/>
    <mergeCell ref="F34:G34"/>
    <mergeCell ref="K34:L34"/>
    <mergeCell ref="A30:E30"/>
    <mergeCell ref="F30:G30"/>
    <mergeCell ref="K30:O30"/>
    <mergeCell ref="P30:Q30"/>
    <mergeCell ref="A31:E31"/>
    <mergeCell ref="F31:G31"/>
    <mergeCell ref="A27:E27"/>
    <mergeCell ref="F27:J27"/>
    <mergeCell ref="A28:E28"/>
    <mergeCell ref="F28:G28"/>
    <mergeCell ref="P28:Q28"/>
    <mergeCell ref="A29:E29"/>
    <mergeCell ref="F29:G29"/>
    <mergeCell ref="P29:Q29"/>
    <mergeCell ref="G15:T15"/>
    <mergeCell ref="G17:T17"/>
    <mergeCell ref="G18:T18"/>
    <mergeCell ref="G19:T19"/>
    <mergeCell ref="G20:T20"/>
    <mergeCell ref="G23:T23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134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jWv7VUK7cviyQmz/R+jeIOy+vNqVhEO8DTl75rU2gPmJKZsic66anVSM2upHCsE1n4NL11CjePLiSGgTBInqDA==" saltValue="FkcS896RKoZyMQUVhQlblw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155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jUYumKhH03w1K5tIS0z4Aw7NCWE4Hhf/UBCaF2Ia9xZuWN4mtbF7CvKc93ui1XHHefow7Sv4btDewmVvNMu2fw==" saltValue="FOaQVnZfXi66vhBBGo70DA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154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YZnYJMZeIfl4pURZ96SSxwNz9l4I+ccAqS/fy2JILyNDS5vh3GjFuxp0fuTq7Rw46Cq92zAJzHrvj4pZjMDCKQ==" saltValue="7D+iEFf7imoR0p6NtdK4SQ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X82"/>
  <sheetViews>
    <sheetView view="pageLayout" topLeftCell="A49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153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mslM0xtFfgp0v9HA9LDp/CjpziYTWlSlZHQ37YTl9TzN5m7zB8096e3boYxfAHKdTsG1VuVzTtLxycd82QXjAg==" saltValue="+GjcvWiW67XhMk5ojfOK1g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X82"/>
  <sheetViews>
    <sheetView view="pageLayout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152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D14VoKk6u8rS9p0re/QG5brEYIwFLfImoD/rx/ruG7TJqR3HhbRIbG+d+T1+T/IGmClZKyWv3icPj7gdn6/7+w==" saltValue="7IOyvtri87ivjnt/xm49rg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X82"/>
  <sheetViews>
    <sheetView view="pageLayout" topLeftCell="A16" zoomScaleNormal="100" workbookViewId="0">
      <selection activeCell="F16" sqref="F16:T19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x14ac:dyDescent="0.2">
      <c r="A1" s="1" t="s">
        <v>151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3" spans="1:20" ht="15.75" x14ac:dyDescent="0.25">
      <c r="A3" s="5" t="s">
        <v>34</v>
      </c>
    </row>
    <row r="5" spans="1:20" x14ac:dyDescent="0.2">
      <c r="A5" s="42" t="s">
        <v>78</v>
      </c>
      <c r="F5" s="37"/>
      <c r="G5" s="43" t="s">
        <v>74</v>
      </c>
    </row>
    <row r="6" spans="1:20" x14ac:dyDescent="0.2">
      <c r="A6" s="42" t="s">
        <v>79</v>
      </c>
      <c r="F6" s="37"/>
      <c r="G6" s="43" t="s">
        <v>76</v>
      </c>
    </row>
    <row r="7" spans="1:20" x14ac:dyDescent="0.2">
      <c r="A7" s="42"/>
      <c r="F7" s="37"/>
      <c r="G7" s="43" t="s">
        <v>77</v>
      </c>
    </row>
    <row r="8" spans="1:20" x14ac:dyDescent="0.2">
      <c r="A8" s="42"/>
      <c r="G8" s="42"/>
    </row>
    <row r="9" spans="1:20" x14ac:dyDescent="0.2">
      <c r="A9" s="42" t="s">
        <v>75</v>
      </c>
      <c r="F9" s="37"/>
      <c r="G9" s="43" t="s">
        <v>80</v>
      </c>
    </row>
    <row r="10" spans="1:20" x14ac:dyDescent="0.2">
      <c r="A10" s="42" t="s">
        <v>73</v>
      </c>
      <c r="F10" s="37"/>
      <c r="G10" s="43" t="s">
        <v>81</v>
      </c>
    </row>
    <row r="11" spans="1:20" x14ac:dyDescent="0.2">
      <c r="A11" s="42"/>
      <c r="F11" s="37"/>
      <c r="G11" s="43" t="s">
        <v>82</v>
      </c>
    </row>
    <row r="12" spans="1:20" ht="15" x14ac:dyDescent="0.25">
      <c r="F12" s="37"/>
      <c r="G12" s="44" t="s">
        <v>83</v>
      </c>
      <c r="H12"/>
      <c r="M12" s="42"/>
    </row>
    <row r="13" spans="1:20" ht="15" x14ac:dyDescent="0.25">
      <c r="G13"/>
      <c r="H13" s="43"/>
    </row>
    <row r="14" spans="1:20" x14ac:dyDescent="0.2">
      <c r="A14" s="1" t="s">
        <v>56</v>
      </c>
      <c r="F14" s="37"/>
      <c r="G14" s="4" t="s">
        <v>57</v>
      </c>
    </row>
    <row r="15" spans="1:20" x14ac:dyDescent="0.2">
      <c r="F15" s="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7" spans="1:20" x14ac:dyDescent="0.2">
      <c r="A17" s="1" t="s">
        <v>58</v>
      </c>
      <c r="F17" s="37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2">
      <c r="F18" s="3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x14ac:dyDescent="0.2">
      <c r="F19" s="37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">
      <c r="F20" s="37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2" spans="1:20" x14ac:dyDescent="0.2">
      <c r="A22" s="1" t="s">
        <v>59</v>
      </c>
      <c r="F22" s="37"/>
      <c r="G22" s="4" t="s">
        <v>84</v>
      </c>
    </row>
    <row r="23" spans="1:20" x14ac:dyDescent="0.2">
      <c r="F23" s="3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5" spans="1:20" ht="15" x14ac:dyDescent="0.25">
      <c r="A25" s="18" t="s">
        <v>35</v>
      </c>
    </row>
    <row r="26" spans="1:20" ht="15" x14ac:dyDescent="0.25">
      <c r="A26" s="18"/>
    </row>
    <row r="27" spans="1:20" ht="18.600000000000001" customHeight="1" x14ac:dyDescent="0.2">
      <c r="A27" s="82" t="s">
        <v>36</v>
      </c>
      <c r="B27" s="82"/>
      <c r="C27" s="82"/>
      <c r="D27" s="82"/>
      <c r="E27" s="82"/>
      <c r="F27" s="83"/>
      <c r="G27" s="84"/>
      <c r="H27" s="84"/>
      <c r="I27" s="84"/>
      <c r="J27" s="85"/>
    </row>
    <row r="28" spans="1:20" ht="18.75" x14ac:dyDescent="0.35">
      <c r="A28" s="86" t="s">
        <v>41</v>
      </c>
      <c r="B28" s="87"/>
      <c r="C28" s="87"/>
      <c r="D28" s="87"/>
      <c r="E28" s="88"/>
      <c r="F28" s="89"/>
      <c r="G28" s="90"/>
      <c r="H28" s="27" t="s">
        <v>6</v>
      </c>
      <c r="I28" s="27"/>
      <c r="J28" s="28"/>
      <c r="K28" s="29" t="s">
        <v>43</v>
      </c>
      <c r="L28" s="27"/>
      <c r="M28" s="27"/>
      <c r="N28" s="27"/>
      <c r="O28" s="28"/>
      <c r="P28" s="89"/>
      <c r="Q28" s="90"/>
      <c r="R28" s="27" t="s">
        <v>14</v>
      </c>
      <c r="S28" s="27"/>
      <c r="T28" s="28"/>
    </row>
    <row r="29" spans="1:20" ht="18.75" x14ac:dyDescent="0.35">
      <c r="A29" s="86" t="s">
        <v>42</v>
      </c>
      <c r="B29" s="87"/>
      <c r="C29" s="87"/>
      <c r="D29" s="87"/>
      <c r="E29" s="88"/>
      <c r="F29" s="89"/>
      <c r="G29" s="90"/>
      <c r="H29" s="27" t="s">
        <v>6</v>
      </c>
      <c r="I29" s="27"/>
      <c r="J29" s="28"/>
      <c r="K29" s="29" t="s">
        <v>38</v>
      </c>
      <c r="L29" s="27"/>
      <c r="M29" s="27"/>
      <c r="N29" s="27"/>
      <c r="O29" s="28"/>
      <c r="P29" s="89"/>
      <c r="Q29" s="90"/>
      <c r="R29" s="27" t="s">
        <v>14</v>
      </c>
      <c r="S29" s="27"/>
      <c r="T29" s="28"/>
    </row>
    <row r="30" spans="1:20" ht="16.5" x14ac:dyDescent="0.2">
      <c r="A30" s="86" t="s">
        <v>39</v>
      </c>
      <c r="B30" s="87"/>
      <c r="C30" s="87"/>
      <c r="D30" s="87"/>
      <c r="E30" s="88"/>
      <c r="F30" s="89"/>
      <c r="G30" s="90"/>
      <c r="H30" s="27" t="s">
        <v>7</v>
      </c>
      <c r="I30" s="27"/>
      <c r="J30" s="28"/>
      <c r="K30" s="86" t="s">
        <v>37</v>
      </c>
      <c r="L30" s="87"/>
      <c r="M30" s="87"/>
      <c r="N30" s="87"/>
      <c r="O30" s="88"/>
      <c r="P30" s="89"/>
      <c r="Q30" s="90"/>
      <c r="R30" s="27" t="s">
        <v>15</v>
      </c>
      <c r="S30" s="27"/>
      <c r="T30" s="28"/>
    </row>
    <row r="31" spans="1:20" x14ac:dyDescent="0.2">
      <c r="A31" s="86" t="s">
        <v>40</v>
      </c>
      <c r="B31" s="87"/>
      <c r="C31" s="87"/>
      <c r="D31" s="87"/>
      <c r="E31" s="88"/>
      <c r="F31" s="89"/>
      <c r="G31" s="90"/>
      <c r="H31" s="27" t="s">
        <v>8</v>
      </c>
      <c r="I31" s="27"/>
      <c r="J31" s="28"/>
    </row>
    <row r="33" spans="1:20" x14ac:dyDescent="0.2">
      <c r="A33" s="86"/>
      <c r="B33" s="87"/>
      <c r="C33" s="87"/>
      <c r="D33" s="87"/>
      <c r="E33" s="88"/>
      <c r="F33" s="91" t="s">
        <v>60</v>
      </c>
      <c r="G33" s="92"/>
      <c r="H33" s="92"/>
      <c r="I33" s="92"/>
      <c r="J33" s="93"/>
      <c r="K33" s="91" t="s">
        <v>45</v>
      </c>
      <c r="L33" s="92"/>
      <c r="M33" s="92"/>
      <c r="N33" s="92"/>
      <c r="O33" s="93"/>
      <c r="P33" s="91" t="s">
        <v>44</v>
      </c>
      <c r="Q33" s="92"/>
      <c r="R33" s="92"/>
      <c r="S33" s="92"/>
      <c r="T33" s="93"/>
    </row>
    <row r="34" spans="1:20" ht="18.75" x14ac:dyDescent="0.35">
      <c r="A34" s="86" t="s">
        <v>54</v>
      </c>
      <c r="B34" s="87"/>
      <c r="C34" s="87"/>
      <c r="D34" s="87"/>
      <c r="E34" s="88"/>
      <c r="F34" s="89"/>
      <c r="G34" s="90"/>
      <c r="H34" s="27" t="s">
        <v>9</v>
      </c>
      <c r="I34" s="27"/>
      <c r="J34" s="28"/>
      <c r="K34" s="89"/>
      <c r="L34" s="90"/>
      <c r="M34" s="27" t="s">
        <v>9</v>
      </c>
      <c r="N34" s="27"/>
      <c r="O34" s="28"/>
      <c r="P34" s="21"/>
      <c r="Q34" s="22"/>
      <c r="R34" s="22"/>
      <c r="S34" s="22"/>
      <c r="T34" s="23"/>
    </row>
    <row r="35" spans="1:20" ht="18.75" x14ac:dyDescent="0.35">
      <c r="A35" s="86" t="s">
        <v>52</v>
      </c>
      <c r="B35" s="87"/>
      <c r="C35" s="87"/>
      <c r="D35" s="87"/>
      <c r="E35" s="88"/>
      <c r="F35" s="89"/>
      <c r="G35" s="90"/>
      <c r="H35" s="27" t="s">
        <v>10</v>
      </c>
      <c r="I35" s="27"/>
      <c r="J35" s="28"/>
      <c r="K35" s="89"/>
      <c r="L35" s="90"/>
      <c r="M35" s="27" t="s">
        <v>10</v>
      </c>
      <c r="N35" s="27"/>
      <c r="O35" s="28"/>
      <c r="P35" s="21"/>
      <c r="Q35" s="22"/>
      <c r="R35" s="22"/>
      <c r="S35" s="22"/>
      <c r="T35" s="23"/>
    </row>
    <row r="36" spans="1:20" ht="16.5" x14ac:dyDescent="0.2">
      <c r="A36" s="99" t="s">
        <v>53</v>
      </c>
      <c r="B36" s="100"/>
      <c r="C36" s="100"/>
      <c r="D36" s="100"/>
      <c r="E36" s="101"/>
      <c r="F36" s="102"/>
      <c r="G36" s="103"/>
      <c r="H36" s="22" t="s">
        <v>11</v>
      </c>
      <c r="I36" s="22"/>
      <c r="J36" s="23"/>
      <c r="K36" s="102"/>
      <c r="L36" s="103"/>
      <c r="M36" s="22" t="s">
        <v>11</v>
      </c>
      <c r="N36" s="22"/>
      <c r="O36" s="23"/>
      <c r="P36" s="21"/>
      <c r="Q36" s="22"/>
      <c r="R36" s="22"/>
      <c r="S36" s="22"/>
      <c r="T36" s="23"/>
    </row>
    <row r="37" spans="1:20" x14ac:dyDescent="0.2">
      <c r="A37" s="94" t="s">
        <v>50</v>
      </c>
      <c r="B37" s="95"/>
      <c r="C37" s="95"/>
      <c r="D37" s="95"/>
      <c r="E37" s="96"/>
      <c r="F37" s="97"/>
      <c r="G37" s="98"/>
      <c r="H37" s="3"/>
      <c r="I37" s="3"/>
      <c r="J37" s="25"/>
      <c r="K37" s="97"/>
      <c r="L37" s="98"/>
      <c r="M37" s="3"/>
      <c r="N37" s="3"/>
      <c r="O37" s="25"/>
      <c r="P37" s="21"/>
      <c r="Q37" s="22"/>
      <c r="R37" s="22"/>
      <c r="S37" s="22"/>
      <c r="T37" s="23"/>
    </row>
    <row r="38" spans="1:20" x14ac:dyDescent="0.2">
      <c r="A38" s="99" t="s">
        <v>51</v>
      </c>
      <c r="B38" s="100"/>
      <c r="C38" s="100"/>
      <c r="D38" s="100"/>
      <c r="E38" s="101"/>
      <c r="F38" s="102"/>
      <c r="G38" s="103"/>
      <c r="H38" s="22" t="s">
        <v>11</v>
      </c>
      <c r="I38" s="22"/>
      <c r="J38" s="23"/>
      <c r="K38" s="102"/>
      <c r="L38" s="103"/>
      <c r="M38" s="22" t="s">
        <v>11</v>
      </c>
      <c r="N38" s="22"/>
      <c r="O38" s="23"/>
      <c r="P38" s="21"/>
      <c r="Q38" s="22"/>
      <c r="R38" s="22"/>
      <c r="S38" s="22"/>
      <c r="T38" s="23"/>
    </row>
    <row r="39" spans="1:20" x14ac:dyDescent="0.2">
      <c r="A39" s="94" t="s">
        <v>4</v>
      </c>
      <c r="B39" s="95"/>
      <c r="C39" s="95"/>
      <c r="D39" s="95"/>
      <c r="E39" s="96"/>
      <c r="F39" s="97"/>
      <c r="G39" s="98"/>
      <c r="H39" s="3"/>
      <c r="I39" s="3"/>
      <c r="J39" s="25"/>
      <c r="K39" s="97"/>
      <c r="L39" s="98"/>
      <c r="M39" s="3"/>
      <c r="N39" s="3"/>
      <c r="O39" s="25"/>
      <c r="P39" s="21"/>
      <c r="Q39" s="22"/>
      <c r="R39" s="22"/>
      <c r="S39" s="22"/>
      <c r="T39" s="23"/>
    </row>
    <row r="40" spans="1:20" ht="18.75" x14ac:dyDescent="0.35">
      <c r="A40" s="99" t="s">
        <v>55</v>
      </c>
      <c r="B40" s="100"/>
      <c r="C40" s="100"/>
      <c r="D40" s="100"/>
      <c r="E40" s="101"/>
      <c r="F40" s="104" t="str">
        <f>IF(F34=0," ",F34/(F28+F29))</f>
        <v xml:space="preserve"> </v>
      </c>
      <c r="G40" s="105"/>
      <c r="H40" s="22" t="s">
        <v>0</v>
      </c>
      <c r="I40" s="22"/>
      <c r="J40" s="23"/>
      <c r="K40" s="104" t="str">
        <f>IF(K34=0," ",K34/(F28+F29))</f>
        <v xml:space="preserve"> </v>
      </c>
      <c r="L40" s="105"/>
      <c r="M40" s="22" t="s">
        <v>0</v>
      </c>
      <c r="N40" s="22"/>
      <c r="O40" s="23"/>
      <c r="P40" s="104" t="str">
        <f>IF(F34=0," ",(F40+K40)/2)</f>
        <v xml:space="preserve"> </v>
      </c>
      <c r="Q40" s="105"/>
      <c r="R40" s="31" t="s">
        <v>0</v>
      </c>
      <c r="S40" s="20"/>
      <c r="T40" s="26"/>
    </row>
    <row r="41" spans="1:20" ht="15" x14ac:dyDescent="0.25">
      <c r="A41" s="94" t="s">
        <v>17</v>
      </c>
      <c r="B41" s="95"/>
      <c r="C41" s="95"/>
      <c r="D41" s="95"/>
      <c r="E41" s="96"/>
      <c r="F41" s="97"/>
      <c r="G41" s="98"/>
      <c r="H41" s="3"/>
      <c r="I41" s="3"/>
      <c r="J41" s="25"/>
      <c r="K41" s="97"/>
      <c r="L41" s="98"/>
      <c r="M41" s="3"/>
      <c r="N41" s="3"/>
      <c r="O41" s="25"/>
      <c r="P41" s="24"/>
      <c r="Q41" s="3"/>
      <c r="R41" s="30"/>
      <c r="S41" s="3"/>
      <c r="T41" s="25"/>
    </row>
    <row r="42" spans="1:20" x14ac:dyDescent="0.2">
      <c r="A42" s="86" t="s">
        <v>49</v>
      </c>
      <c r="B42" s="87"/>
      <c r="C42" s="87"/>
      <c r="D42" s="87"/>
      <c r="E42" s="88"/>
      <c r="F42" s="24" t="s">
        <v>13</v>
      </c>
      <c r="G42" s="38"/>
      <c r="H42" s="3" t="s">
        <v>12</v>
      </c>
      <c r="I42" s="3"/>
      <c r="J42" s="25"/>
      <c r="K42" s="24" t="s">
        <v>13</v>
      </c>
      <c r="L42" s="38"/>
      <c r="M42" s="3" t="s">
        <v>12</v>
      </c>
      <c r="N42" s="3"/>
      <c r="O42" s="25"/>
      <c r="P42" s="24" t="s">
        <v>13</v>
      </c>
      <c r="Q42" s="38"/>
      <c r="R42" s="3" t="s">
        <v>12</v>
      </c>
      <c r="S42" s="3"/>
      <c r="T42" s="25"/>
    </row>
    <row r="44" spans="1:20" ht="27" customHeight="1" x14ac:dyDescent="0.2">
      <c r="A44" s="19" t="s">
        <v>46</v>
      </c>
      <c r="B44" s="20"/>
      <c r="C44" s="20"/>
      <c r="D44" s="20"/>
      <c r="E44" s="26"/>
      <c r="F44" s="106" t="s">
        <v>180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</row>
    <row r="45" spans="1:20" ht="14.25" customHeight="1" x14ac:dyDescent="0.2">
      <c r="A45" s="21"/>
      <c r="B45" s="22"/>
      <c r="C45" s="22"/>
      <c r="D45" s="22"/>
      <c r="E45" s="23"/>
      <c r="F45" s="113" t="s">
        <v>48</v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</row>
    <row r="46" spans="1:20" ht="14.25" customHeight="1" x14ac:dyDescent="0.2">
      <c r="A46" s="24"/>
      <c r="B46" s="3"/>
      <c r="C46" s="3"/>
      <c r="D46" s="3"/>
      <c r="E46" s="25"/>
      <c r="F46" s="113" t="s">
        <v>47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5"/>
    </row>
    <row r="47" spans="1:20" x14ac:dyDescent="0.2">
      <c r="A47" s="118" t="s">
        <v>160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9" spans="1:20" ht="27.75" x14ac:dyDescent="0.35">
      <c r="A49" s="48" t="s">
        <v>116</v>
      </c>
      <c r="B49" s="40"/>
      <c r="C49" s="40"/>
      <c r="D49" s="40"/>
      <c r="T49" s="49" t="s">
        <v>20</v>
      </c>
    </row>
    <row r="50" spans="1:20" x14ac:dyDescent="0.2">
      <c r="A50" s="40"/>
      <c r="B50" s="40"/>
      <c r="C50" s="40"/>
      <c r="D50" s="40"/>
      <c r="E50" s="39"/>
    </row>
    <row r="51" spans="1:20" x14ac:dyDescent="0.2">
      <c r="A51" s="116" t="s">
        <v>61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 t="s">
        <v>62</v>
      </c>
      <c r="L51" s="116"/>
      <c r="M51" s="116"/>
      <c r="N51" s="116"/>
      <c r="O51" s="116"/>
      <c r="P51" s="116"/>
      <c r="Q51" s="116"/>
      <c r="R51" s="116"/>
      <c r="S51" s="116"/>
      <c r="T51" s="116"/>
    </row>
    <row r="52" spans="1:20" ht="31.5" customHeight="1" x14ac:dyDescent="0.2">
      <c r="A52" s="117" t="s">
        <v>64</v>
      </c>
      <c r="B52" s="117"/>
      <c r="C52" s="117"/>
      <c r="D52" s="117"/>
      <c r="E52" s="117"/>
      <c r="F52" s="117" t="s">
        <v>63</v>
      </c>
      <c r="G52" s="117"/>
      <c r="H52" s="117"/>
      <c r="I52" s="117"/>
      <c r="J52" s="117"/>
      <c r="K52" s="117" t="s">
        <v>64</v>
      </c>
      <c r="L52" s="117"/>
      <c r="M52" s="117"/>
      <c r="N52" s="117"/>
      <c r="O52" s="117"/>
      <c r="P52" s="117" t="s">
        <v>120</v>
      </c>
      <c r="Q52" s="117"/>
      <c r="R52" s="117"/>
      <c r="S52" s="117"/>
      <c r="T52" s="117"/>
    </row>
    <row r="53" spans="1:20" x14ac:dyDescent="0.2">
      <c r="A53" s="109"/>
      <c r="B53" s="84"/>
      <c r="C53" s="84"/>
      <c r="D53" s="84"/>
      <c r="E53" s="85"/>
      <c r="F53" s="110"/>
      <c r="G53" s="111"/>
      <c r="H53" s="111"/>
      <c r="I53" s="111"/>
      <c r="J53" s="112"/>
      <c r="K53" s="109"/>
      <c r="L53" s="84"/>
      <c r="M53" s="84"/>
      <c r="N53" s="84"/>
      <c r="O53" s="85"/>
      <c r="P53" s="109"/>
      <c r="Q53" s="84"/>
      <c r="R53" s="84"/>
      <c r="S53" s="84"/>
      <c r="T53" s="85"/>
    </row>
    <row r="54" spans="1:20" x14ac:dyDescent="0.2">
      <c r="A54" s="109"/>
      <c r="B54" s="84"/>
      <c r="C54" s="84"/>
      <c r="D54" s="84"/>
      <c r="E54" s="85"/>
      <c r="F54" s="110"/>
      <c r="G54" s="111"/>
      <c r="H54" s="111"/>
      <c r="I54" s="111"/>
      <c r="J54" s="112"/>
      <c r="K54" s="109"/>
      <c r="L54" s="84"/>
      <c r="M54" s="84"/>
      <c r="N54" s="84"/>
      <c r="O54" s="85"/>
      <c r="P54" s="109"/>
      <c r="Q54" s="84"/>
      <c r="R54" s="84"/>
      <c r="S54" s="84"/>
      <c r="T54" s="85"/>
    </row>
    <row r="55" spans="1:20" x14ac:dyDescent="0.2">
      <c r="A55" s="109"/>
      <c r="B55" s="84"/>
      <c r="C55" s="84"/>
      <c r="D55" s="84"/>
      <c r="E55" s="85"/>
      <c r="F55" s="110"/>
      <c r="G55" s="111"/>
      <c r="H55" s="111"/>
      <c r="I55" s="111"/>
      <c r="J55" s="112"/>
      <c r="K55" s="109"/>
      <c r="L55" s="84"/>
      <c r="M55" s="84"/>
      <c r="N55" s="84"/>
      <c r="O55" s="85"/>
      <c r="P55" s="109"/>
      <c r="Q55" s="84"/>
      <c r="R55" s="84"/>
      <c r="S55" s="84"/>
      <c r="T55" s="85"/>
    </row>
    <row r="56" spans="1:20" x14ac:dyDescent="0.2">
      <c r="A56" s="109"/>
      <c r="B56" s="84"/>
      <c r="C56" s="84"/>
      <c r="D56" s="84"/>
      <c r="E56" s="85"/>
      <c r="F56" s="110"/>
      <c r="G56" s="111"/>
      <c r="H56" s="111"/>
      <c r="I56" s="111"/>
      <c r="J56" s="112"/>
      <c r="K56" s="109"/>
      <c r="L56" s="84"/>
      <c r="M56" s="84"/>
      <c r="N56" s="84"/>
      <c r="O56" s="85"/>
      <c r="P56" s="109"/>
      <c r="Q56" s="84"/>
      <c r="R56" s="84"/>
      <c r="S56" s="84"/>
      <c r="T56" s="85"/>
    </row>
    <row r="57" spans="1:20" x14ac:dyDescent="0.2">
      <c r="A57" s="109"/>
      <c r="B57" s="84"/>
      <c r="C57" s="84"/>
      <c r="D57" s="84"/>
      <c r="E57" s="85"/>
      <c r="F57" s="110"/>
      <c r="G57" s="111"/>
      <c r="H57" s="111"/>
      <c r="I57" s="111"/>
      <c r="J57" s="112"/>
      <c r="K57" s="109"/>
      <c r="L57" s="84"/>
      <c r="M57" s="84"/>
      <c r="N57" s="84"/>
      <c r="O57" s="85"/>
      <c r="P57" s="109"/>
      <c r="Q57" s="84"/>
      <c r="R57" s="84"/>
      <c r="S57" s="84"/>
      <c r="T57" s="85"/>
    </row>
    <row r="58" spans="1:20" x14ac:dyDescent="0.2">
      <c r="A58" s="109"/>
      <c r="B58" s="84"/>
      <c r="C58" s="84"/>
      <c r="D58" s="84"/>
      <c r="E58" s="85"/>
      <c r="F58" s="110"/>
      <c r="G58" s="111"/>
      <c r="H58" s="111"/>
      <c r="I58" s="111"/>
      <c r="J58" s="112"/>
      <c r="K58" s="109"/>
      <c r="L58" s="84"/>
      <c r="M58" s="84"/>
      <c r="N58" s="84"/>
      <c r="O58" s="85"/>
      <c r="P58" s="109"/>
      <c r="Q58" s="84"/>
      <c r="R58" s="84"/>
      <c r="S58" s="84"/>
      <c r="T58" s="85"/>
    </row>
    <row r="59" spans="1:20" x14ac:dyDescent="0.2">
      <c r="A59" s="109"/>
      <c r="B59" s="84"/>
      <c r="C59" s="84"/>
      <c r="D59" s="84"/>
      <c r="E59" s="85"/>
      <c r="F59" s="110"/>
      <c r="G59" s="111"/>
      <c r="H59" s="111"/>
      <c r="I59" s="111"/>
      <c r="J59" s="112"/>
      <c r="K59" s="109"/>
      <c r="L59" s="84"/>
      <c r="M59" s="84"/>
      <c r="N59" s="84"/>
      <c r="O59" s="85"/>
      <c r="P59" s="109"/>
      <c r="Q59" s="84"/>
      <c r="R59" s="84"/>
      <c r="S59" s="84"/>
      <c r="T59" s="85"/>
    </row>
    <row r="60" spans="1:20" x14ac:dyDescent="0.2">
      <c r="A60" s="109"/>
      <c r="B60" s="84"/>
      <c r="C60" s="84"/>
      <c r="D60" s="84"/>
      <c r="E60" s="85"/>
      <c r="F60" s="110"/>
      <c r="G60" s="111"/>
      <c r="H60" s="111"/>
      <c r="I60" s="111"/>
      <c r="J60" s="112"/>
      <c r="K60" s="109"/>
      <c r="L60" s="84"/>
      <c r="M60" s="84"/>
      <c r="N60" s="84"/>
      <c r="O60" s="85"/>
      <c r="P60" s="109"/>
      <c r="Q60" s="84"/>
      <c r="R60" s="84"/>
      <c r="S60" s="84"/>
      <c r="T60" s="85"/>
    </row>
    <row r="61" spans="1:20" x14ac:dyDescent="0.2">
      <c r="A61" s="109"/>
      <c r="B61" s="84"/>
      <c r="C61" s="84"/>
      <c r="D61" s="84"/>
      <c r="E61" s="85"/>
      <c r="F61" s="110"/>
      <c r="G61" s="111"/>
      <c r="H61" s="111"/>
      <c r="I61" s="111"/>
      <c r="J61" s="112"/>
      <c r="K61" s="109"/>
      <c r="L61" s="84"/>
      <c r="M61" s="84"/>
      <c r="N61" s="84"/>
      <c r="O61" s="85"/>
      <c r="P61" s="109"/>
      <c r="Q61" s="84"/>
      <c r="R61" s="84"/>
      <c r="S61" s="84"/>
      <c r="T61" s="85"/>
    </row>
    <row r="62" spans="1:20" x14ac:dyDescent="0.2">
      <c r="A62" s="109"/>
      <c r="B62" s="84"/>
      <c r="C62" s="84"/>
      <c r="D62" s="84"/>
      <c r="E62" s="85"/>
      <c r="F62" s="110"/>
      <c r="G62" s="111"/>
      <c r="H62" s="111"/>
      <c r="I62" s="111"/>
      <c r="J62" s="112"/>
      <c r="K62" s="109"/>
      <c r="L62" s="84"/>
      <c r="M62" s="84"/>
      <c r="N62" s="84"/>
      <c r="O62" s="85"/>
      <c r="P62" s="109"/>
      <c r="Q62" s="84"/>
      <c r="R62" s="84"/>
      <c r="S62" s="84"/>
      <c r="T62" s="85"/>
    </row>
    <row r="63" spans="1:20" ht="17.25" x14ac:dyDescent="0.25">
      <c r="A63" s="119" t="s">
        <v>121</v>
      </c>
      <c r="B63" s="120"/>
      <c r="C63" s="120"/>
      <c r="D63" s="120"/>
      <c r="E63" s="121"/>
      <c r="F63" s="122" t="str">
        <f>IF(A53=0," ",(RSQ(A53:A62,F53:F62)))</f>
        <v xml:space="preserve"> </v>
      </c>
      <c r="G63" s="123"/>
      <c r="H63" s="123"/>
      <c r="I63" s="123"/>
      <c r="J63" s="124"/>
      <c r="K63" s="50"/>
      <c r="L63" s="27"/>
      <c r="M63" s="27"/>
      <c r="N63" s="27"/>
      <c r="O63" s="28"/>
      <c r="P63" s="122" t="str">
        <f>IF(K53=0," ",(RSQ(K53:K62,P53:P62)))</f>
        <v xml:space="preserve"> </v>
      </c>
      <c r="Q63" s="123"/>
      <c r="R63" s="123"/>
      <c r="S63" s="123"/>
      <c r="T63" s="124"/>
    </row>
    <row r="64" spans="1:20" x14ac:dyDescent="0.2">
      <c r="A64" s="39"/>
      <c r="B64" s="40"/>
      <c r="C64" s="40"/>
      <c r="D64" s="40"/>
      <c r="E64" s="39"/>
    </row>
    <row r="65" spans="1:5" x14ac:dyDescent="0.2">
      <c r="A65" s="39"/>
      <c r="B65" s="39"/>
      <c r="C65" s="39"/>
      <c r="D65" s="39"/>
      <c r="E65" s="39"/>
    </row>
    <row r="66" spans="1:5" x14ac:dyDescent="0.2">
      <c r="A66" s="39"/>
      <c r="B66" s="39"/>
      <c r="C66" s="39"/>
      <c r="D66" s="39"/>
      <c r="E66" s="39"/>
    </row>
    <row r="67" spans="1:5" x14ac:dyDescent="0.2">
      <c r="A67" s="39"/>
      <c r="B67" s="39"/>
      <c r="C67" s="39"/>
      <c r="D67" s="39"/>
      <c r="E67" s="39"/>
    </row>
    <row r="68" spans="1:5" x14ac:dyDescent="0.2">
      <c r="A68" s="39"/>
      <c r="B68" s="39"/>
      <c r="C68" s="39"/>
      <c r="D68" s="39"/>
      <c r="E68" s="39"/>
    </row>
    <row r="69" spans="1:5" x14ac:dyDescent="0.2">
      <c r="A69" s="39"/>
      <c r="B69" s="39"/>
      <c r="C69" s="39"/>
      <c r="D69" s="39"/>
      <c r="E69" s="39"/>
    </row>
    <row r="70" spans="1:5" x14ac:dyDescent="0.2">
      <c r="A70" s="39"/>
      <c r="B70" s="39"/>
      <c r="C70" s="39"/>
      <c r="D70" s="39"/>
      <c r="E70" s="39"/>
    </row>
    <row r="71" spans="1:5" x14ac:dyDescent="0.2">
      <c r="A71" s="39"/>
      <c r="B71" s="39"/>
      <c r="C71" s="39"/>
      <c r="D71" s="39"/>
      <c r="E71" s="39"/>
    </row>
    <row r="72" spans="1:5" x14ac:dyDescent="0.2">
      <c r="A72" s="39"/>
      <c r="B72" s="39"/>
      <c r="C72" s="39"/>
      <c r="D72" s="39"/>
      <c r="E72" s="39"/>
    </row>
    <row r="73" spans="1:5" x14ac:dyDescent="0.2">
      <c r="A73" s="39"/>
      <c r="B73" s="39"/>
      <c r="C73" s="39"/>
      <c r="D73" s="39"/>
      <c r="E73" s="39"/>
    </row>
    <row r="74" spans="1:5" x14ac:dyDescent="0.2">
      <c r="A74" s="39"/>
      <c r="B74" s="39"/>
      <c r="C74" s="39"/>
      <c r="D74" s="39"/>
      <c r="E74" s="39"/>
    </row>
    <row r="75" spans="1:5" x14ac:dyDescent="0.2">
      <c r="A75" s="39"/>
      <c r="B75" s="39"/>
      <c r="C75" s="39"/>
      <c r="D75" s="39"/>
      <c r="E75" s="39"/>
    </row>
    <row r="76" spans="1:5" x14ac:dyDescent="0.2">
      <c r="A76" s="39"/>
      <c r="B76" s="39"/>
      <c r="C76" s="39"/>
      <c r="D76" s="39"/>
      <c r="E76" s="39"/>
    </row>
    <row r="77" spans="1:5" x14ac:dyDescent="0.2">
      <c r="A77" s="39"/>
      <c r="B77" s="39"/>
      <c r="C77" s="39"/>
      <c r="D77" s="39"/>
      <c r="E77" s="39"/>
    </row>
    <row r="78" spans="1:5" x14ac:dyDescent="0.2">
      <c r="A78" s="39"/>
      <c r="B78" s="39"/>
      <c r="C78" s="39"/>
      <c r="D78" s="39"/>
      <c r="E78" s="39"/>
    </row>
    <row r="79" spans="1:5" x14ac:dyDescent="0.2">
      <c r="A79" s="39"/>
      <c r="B79" s="39"/>
      <c r="C79" s="39"/>
      <c r="D79" s="39"/>
      <c r="E79" s="39"/>
    </row>
    <row r="80" spans="1:5" x14ac:dyDescent="0.2">
      <c r="A80" s="39"/>
      <c r="B80" s="39"/>
      <c r="C80" s="39"/>
      <c r="D80" s="39"/>
      <c r="E80" s="39"/>
    </row>
    <row r="81" spans="1:5" x14ac:dyDescent="0.2">
      <c r="A81" s="39"/>
      <c r="B81" s="39"/>
      <c r="C81" s="39"/>
      <c r="D81" s="39"/>
      <c r="E81" s="39"/>
    </row>
    <row r="82" spans="1:5" x14ac:dyDescent="0.2">
      <c r="A82" s="39"/>
      <c r="B82" s="39"/>
      <c r="C82" s="39"/>
      <c r="D82" s="39"/>
      <c r="E82" s="39"/>
    </row>
  </sheetData>
  <sheetProtection algorithmName="SHA-512" hashValue="Gq5UpzXAwup9yJfawrCEhtkoEQSzpuZtIbQXQxWUF8pIDaSNGpBZ983qkfguHkzBm57ITizuE+Q1KEDqGVFTVQ==" saltValue="XH28pf4qrTzhunr8IyigBw==" spinCount="100000" sheet="1" objects="1" scenarios="1"/>
  <mergeCells count="104">
    <mergeCell ref="A62:E62"/>
    <mergeCell ref="F62:J62"/>
    <mergeCell ref="K62:O62"/>
    <mergeCell ref="P62:T62"/>
    <mergeCell ref="A63:E63"/>
    <mergeCell ref="F63:J63"/>
    <mergeCell ref="P63:T63"/>
    <mergeCell ref="A60:E60"/>
    <mergeCell ref="F60:J60"/>
    <mergeCell ref="K60:O60"/>
    <mergeCell ref="P60:T60"/>
    <mergeCell ref="A61:E61"/>
    <mergeCell ref="F61:J61"/>
    <mergeCell ref="K61:O61"/>
    <mergeCell ref="P61:T61"/>
    <mergeCell ref="A58:E58"/>
    <mergeCell ref="F58:J58"/>
    <mergeCell ref="K58:O58"/>
    <mergeCell ref="P58:T58"/>
    <mergeCell ref="A59:E59"/>
    <mergeCell ref="F59:J59"/>
    <mergeCell ref="K59:O59"/>
    <mergeCell ref="P59:T59"/>
    <mergeCell ref="A56:E56"/>
    <mergeCell ref="F56:J56"/>
    <mergeCell ref="K56:O56"/>
    <mergeCell ref="P56:T56"/>
    <mergeCell ref="A57:E57"/>
    <mergeCell ref="F57:J57"/>
    <mergeCell ref="K57:O57"/>
    <mergeCell ref="P57:T57"/>
    <mergeCell ref="A54:E54"/>
    <mergeCell ref="F54:J54"/>
    <mergeCell ref="K54:O54"/>
    <mergeCell ref="P54:T54"/>
    <mergeCell ref="A55:E55"/>
    <mergeCell ref="F55:J55"/>
    <mergeCell ref="K55:O55"/>
    <mergeCell ref="P55:T55"/>
    <mergeCell ref="A52:E52"/>
    <mergeCell ref="F52:J52"/>
    <mergeCell ref="K52:O52"/>
    <mergeCell ref="P52:T52"/>
    <mergeCell ref="A53:E53"/>
    <mergeCell ref="F53:J53"/>
    <mergeCell ref="K53:O53"/>
    <mergeCell ref="P53:T53"/>
    <mergeCell ref="A42:E42"/>
    <mergeCell ref="F44:T44"/>
    <mergeCell ref="F45:T45"/>
    <mergeCell ref="F46:T46"/>
    <mergeCell ref="A51:J51"/>
    <mergeCell ref="K51:T51"/>
    <mergeCell ref="A40:E40"/>
    <mergeCell ref="F40:G40"/>
    <mergeCell ref="K40:L40"/>
    <mergeCell ref="P40:Q40"/>
    <mergeCell ref="A41:E41"/>
    <mergeCell ref="F41:G41"/>
    <mergeCell ref="K41:L41"/>
    <mergeCell ref="A47:T47"/>
    <mergeCell ref="A38:E38"/>
    <mergeCell ref="F38:G38"/>
    <mergeCell ref="K38:L38"/>
    <mergeCell ref="A39:E39"/>
    <mergeCell ref="F39:G39"/>
    <mergeCell ref="K39:L39"/>
    <mergeCell ref="A36:E36"/>
    <mergeCell ref="F36:G36"/>
    <mergeCell ref="K36:L36"/>
    <mergeCell ref="A37:E37"/>
    <mergeCell ref="F37:G37"/>
    <mergeCell ref="K37:L37"/>
    <mergeCell ref="A34:E34"/>
    <mergeCell ref="F34:G34"/>
    <mergeCell ref="K34:L34"/>
    <mergeCell ref="A35:E35"/>
    <mergeCell ref="F35:G35"/>
    <mergeCell ref="K35:L35"/>
    <mergeCell ref="A31:E31"/>
    <mergeCell ref="F31:G31"/>
    <mergeCell ref="A33:E33"/>
    <mergeCell ref="F33:J33"/>
    <mergeCell ref="K33:O33"/>
    <mergeCell ref="F1:T1"/>
    <mergeCell ref="G15:T15"/>
    <mergeCell ref="G17:T17"/>
    <mergeCell ref="G18:T18"/>
    <mergeCell ref="G19:T19"/>
    <mergeCell ref="G20:T20"/>
    <mergeCell ref="P33:T33"/>
    <mergeCell ref="A29:E29"/>
    <mergeCell ref="F29:G29"/>
    <mergeCell ref="P29:Q29"/>
    <mergeCell ref="A30:E30"/>
    <mergeCell ref="F30:G30"/>
    <mergeCell ref="K30:O30"/>
    <mergeCell ref="P30:Q30"/>
    <mergeCell ref="G23:T23"/>
    <mergeCell ref="A27:E27"/>
    <mergeCell ref="F27:J27"/>
    <mergeCell ref="A28:E28"/>
    <mergeCell ref="F28:G28"/>
    <mergeCell ref="P28:Q28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MZ 2022.2
</oddHeader>
    <oddFooter>&amp;R Seite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24</vt:i4>
      </vt:variant>
    </vt:vector>
  </HeadingPairs>
  <TitlesOfParts>
    <vt:vector size="47" baseType="lpstr">
      <vt:lpstr>Verifica</vt:lpstr>
      <vt:lpstr>Riepilogo</vt:lpstr>
      <vt:lpstr>Zona 1</vt:lpstr>
      <vt:lpstr>Zona 2</vt:lpstr>
      <vt:lpstr>Zona 3</vt:lpstr>
      <vt:lpstr>Zona 4</vt:lpstr>
      <vt:lpstr>Zona 5</vt:lpstr>
      <vt:lpstr>Zona 6</vt:lpstr>
      <vt:lpstr>Zona 7</vt:lpstr>
      <vt:lpstr>Zona 8</vt:lpstr>
      <vt:lpstr>Zona 9</vt:lpstr>
      <vt:lpstr>Zona 10</vt:lpstr>
      <vt:lpstr>Zona 11</vt:lpstr>
      <vt:lpstr>Zona 12</vt:lpstr>
      <vt:lpstr>Zona 13</vt:lpstr>
      <vt:lpstr>Zona 14</vt:lpstr>
      <vt:lpstr>Zona 15</vt:lpstr>
      <vt:lpstr>Zona 16</vt:lpstr>
      <vt:lpstr>Zona 17</vt:lpstr>
      <vt:lpstr>Zona 18</vt:lpstr>
      <vt:lpstr>Zona 19</vt:lpstr>
      <vt:lpstr>Zona 20</vt:lpstr>
      <vt:lpstr>Preparazione</vt:lpstr>
      <vt:lpstr>Bauart2</vt:lpstr>
      <vt:lpstr>Riepilogo!Druckbereich</vt:lpstr>
      <vt:lpstr>Verifica!Druckbereich</vt:lpstr>
      <vt:lpstr>'Zona 1'!Druckbereich</vt:lpstr>
      <vt:lpstr>'Zona 10'!Druckbereich</vt:lpstr>
      <vt:lpstr>'Zona 11'!Druckbereich</vt:lpstr>
      <vt:lpstr>'Zona 12'!Druckbereich</vt:lpstr>
      <vt:lpstr>'Zona 13'!Druckbereich</vt:lpstr>
      <vt:lpstr>'Zona 14'!Druckbereich</vt:lpstr>
      <vt:lpstr>'Zona 15'!Druckbereich</vt:lpstr>
      <vt:lpstr>'Zona 16'!Druckbereich</vt:lpstr>
      <vt:lpstr>'Zona 17'!Druckbereich</vt:lpstr>
      <vt:lpstr>'Zona 18'!Druckbereich</vt:lpstr>
      <vt:lpstr>'Zona 19'!Druckbereich</vt:lpstr>
      <vt:lpstr>'Zona 2'!Druckbereich</vt:lpstr>
      <vt:lpstr>'Zona 20'!Druckbereich</vt:lpstr>
      <vt:lpstr>'Zona 3'!Druckbereich</vt:lpstr>
      <vt:lpstr>'Zona 4'!Druckbereich</vt:lpstr>
      <vt:lpstr>'Zona 5'!Druckbereich</vt:lpstr>
      <vt:lpstr>'Zona 6'!Druckbereich</vt:lpstr>
      <vt:lpstr>'Zona 7'!Druckbereich</vt:lpstr>
      <vt:lpstr>'Zona 8'!Druckbereich</vt:lpstr>
      <vt:lpstr>'Zona 9'!Druckbereich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Notter Gregor HSLU T&amp;A</cp:lastModifiedBy>
  <cp:lastPrinted>2019-04-05T09:14:49Z</cp:lastPrinted>
  <dcterms:created xsi:type="dcterms:W3CDTF">2016-11-18T13:49:01Z</dcterms:created>
  <dcterms:modified xsi:type="dcterms:W3CDTF">2022-06-30T09:20:48Z</dcterms:modified>
</cp:coreProperties>
</file>