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workbookProtection workbookPassword="C4D4" lockStructure="1"/>
  <bookViews>
    <workbookView xWindow="0" yWindow="0" windowWidth="28800" windowHeight="12975"/>
  </bookViews>
  <sheets>
    <sheet name="Nachweis RC-Beton" sheetId="1" r:id="rId1"/>
    <sheet name="Konstanten" sheetId="2" state="hidden" r:id="rId2"/>
    <sheet name="Textfelder" sheetId="3" state="hidden" r:id="rId3"/>
    <sheet name="Änderungsprotokoll" sheetId="4" state="hidden" r:id="rId4"/>
  </sheets>
  <definedNames>
    <definedName name="_xlnm.Print_Area" localSheetId="0">'Nachweis RC-Beton'!$A$1:$H$42</definedName>
    <definedName name="Expositionsklasse">Konstanten!$B$25:$B$35</definedName>
    <definedName name="Festigkeitsklasse">Konstanten!$B$8:$B$23</definedName>
    <definedName name="Gesteinskörnung">Konstanten!$B$37:$B$43</definedName>
    <definedName name="Sprachen">Textfelder!$C$3:$E$3</definedName>
    <definedName name="Sprachwahl">'Nachweis RC-Beton'!$F$1</definedName>
    <definedName name="Textfelder">Textfelder!$A$4:$B$57</definedName>
    <definedName name="Version">Konstanten!$B$6</definedName>
    <definedName name="VersionsBez">Änderungsprotokoll!$B$4</definedName>
    <definedName name="Zementart">Konstanten!$B$45:$B$52</definedName>
  </definedNames>
  <calcPr calcId="145621"/>
</workbook>
</file>

<file path=xl/calcChain.xml><?xml version="1.0" encoding="utf-8"?>
<calcChain xmlns="http://schemas.openxmlformats.org/spreadsheetml/2006/main">
  <c r="G33" i="1" l="1"/>
  <c r="B22" i="3"/>
  <c r="A35" i="1"/>
  <c r="A34" i="1"/>
  <c r="A33" i="1"/>
  <c r="D34" i="1"/>
  <c r="D33" i="1"/>
  <c r="B27" i="3"/>
  <c r="F35" i="1"/>
  <c r="G35" i="1"/>
  <c r="B28" i="3"/>
  <c r="A32" i="1"/>
  <c r="B21" i="3"/>
  <c r="D4" i="4" l="1"/>
  <c r="C4" i="4"/>
  <c r="B4" i="4"/>
  <c r="E6" i="2" s="1"/>
  <c r="A4" i="4"/>
  <c r="B49" i="2"/>
  <c r="B47" i="2"/>
  <c r="D6" i="2" l="1"/>
  <c r="C6" i="2"/>
  <c r="B24" i="3"/>
  <c r="B37" i="2" l="1"/>
  <c r="G32" i="1" s="1"/>
  <c r="B48" i="2"/>
  <c r="B50" i="2"/>
  <c r="B51" i="2"/>
  <c r="B40" i="3"/>
  <c r="B8" i="2"/>
  <c r="B41" i="2"/>
  <c r="B42" i="2"/>
  <c r="B43" i="2"/>
  <c r="B41" i="3"/>
  <c r="B39" i="2"/>
  <c r="B40" i="2"/>
  <c r="B6" i="2"/>
  <c r="G1" i="1" s="1"/>
  <c r="B46" i="2"/>
  <c r="B52" i="2"/>
  <c r="B45" i="2"/>
  <c r="B38" i="2"/>
  <c r="B26" i="2"/>
  <c r="B27" i="2"/>
  <c r="B28" i="2"/>
  <c r="B29" i="2"/>
  <c r="B30" i="2"/>
  <c r="B31" i="2"/>
  <c r="B32" i="2"/>
  <c r="B33" i="2"/>
  <c r="B34" i="2"/>
  <c r="B35" i="2"/>
  <c r="B25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4" i="3"/>
  <c r="A1" i="1" s="1"/>
  <c r="E4" i="2"/>
  <c r="D4" i="2"/>
  <c r="C4" i="2"/>
  <c r="B39" i="3"/>
  <c r="B42" i="1" s="1"/>
  <c r="B38" i="3"/>
  <c r="B41" i="1" s="1"/>
  <c r="B37" i="3"/>
  <c r="B40" i="1" s="1"/>
  <c r="B36" i="3"/>
  <c r="B39" i="1" s="1"/>
  <c r="B35" i="3"/>
  <c r="B38" i="1" s="1"/>
  <c r="B34" i="3"/>
  <c r="H37" i="1" s="1"/>
  <c r="B33" i="3"/>
  <c r="G37" i="1" s="1"/>
  <c r="B32" i="3"/>
  <c r="F37" i="1" s="1"/>
  <c r="B31" i="3"/>
  <c r="B37" i="1" s="1"/>
  <c r="B30" i="3"/>
  <c r="A37" i="1" s="1"/>
  <c r="B26" i="3"/>
  <c r="D32" i="1" s="1"/>
  <c r="B25" i="3"/>
  <c r="D31" i="1" s="1"/>
  <c r="B23" i="3"/>
  <c r="B20" i="3"/>
  <c r="A31" i="1" s="1"/>
  <c r="B19" i="3"/>
  <c r="H10" i="1" s="1"/>
  <c r="B18" i="3"/>
  <c r="G10" i="1" s="1"/>
  <c r="B17" i="3"/>
  <c r="F10" i="1" s="1"/>
  <c r="B16" i="3"/>
  <c r="E10" i="1" s="1"/>
  <c r="B15" i="3"/>
  <c r="D10" i="1" s="1"/>
  <c r="B14" i="3"/>
  <c r="C10" i="1" s="1"/>
  <c r="B13" i="3"/>
  <c r="A10" i="1" s="1"/>
  <c r="B12" i="3"/>
  <c r="F8" i="1" s="1"/>
  <c r="B11" i="3"/>
  <c r="F7" i="1" s="1"/>
  <c r="B10" i="3"/>
  <c r="A8" i="1" s="1"/>
  <c r="B9" i="3"/>
  <c r="A7" i="1" s="1"/>
  <c r="B8" i="3"/>
  <c r="A6" i="1" s="1"/>
  <c r="B7" i="3"/>
  <c r="F4" i="1" s="1"/>
  <c r="B6" i="3"/>
  <c r="A4" i="1" s="1"/>
  <c r="B5" i="3"/>
  <c r="A3" i="1" s="1"/>
  <c r="B29" i="3"/>
  <c r="H1" i="1"/>
  <c r="G34" i="1" l="1"/>
  <c r="G31" i="1"/>
  <c r="G38" i="1"/>
  <c r="G42" i="1" s="1"/>
  <c r="G41" i="1" l="1"/>
  <c r="H41" i="1" s="1"/>
  <c r="G39" i="1"/>
  <c r="H39" i="1" s="1"/>
  <c r="H42" i="1"/>
  <c r="G40" i="1"/>
  <c r="H40" i="1" s="1"/>
  <c r="H38" i="1"/>
</calcChain>
</file>

<file path=xl/comments1.xml><?xml version="1.0" encoding="utf-8"?>
<comments xmlns="http://schemas.openxmlformats.org/spreadsheetml/2006/main">
  <authors>
    <author>Severin Lenel</author>
  </authors>
  <commentList>
    <comment ref="A10" authorId="0">
      <text>
        <r>
          <rPr>
            <b/>
            <sz val="9"/>
            <color indexed="81"/>
            <rFont val="Tahoma"/>
            <family val="2"/>
          </rPr>
          <t>Anwendungsbereich:</t>
        </r>
        <r>
          <rPr>
            <sz val="9"/>
            <color indexed="81"/>
            <rFont val="Tahoma"/>
            <family val="2"/>
          </rPr>
          <t xml:space="preserve">
Geben Sie hier ein, für welche Bauteile und wo im Gebäude dieser Beton verwendet wird.
</t>
        </r>
        <r>
          <rPr>
            <b/>
            <sz val="9"/>
            <color indexed="81"/>
            <rFont val="Tahoma"/>
            <family val="2"/>
          </rPr>
          <t>Application:</t>
        </r>
        <r>
          <rPr>
            <sz val="9"/>
            <color indexed="81"/>
            <rFont val="Tahoma"/>
            <family val="2"/>
          </rPr>
          <t xml:space="preserve">
Entrez ici pour quels composants et où dans le bâtiment ce béton est utilisé.
</t>
        </r>
        <r>
          <rPr>
            <b/>
            <sz val="9"/>
            <color indexed="81"/>
            <rFont val="Tahoma"/>
            <family val="2"/>
          </rPr>
          <t>Applicazione:</t>
        </r>
        <r>
          <rPr>
            <sz val="9"/>
            <color indexed="81"/>
            <rFont val="Tahoma"/>
            <family val="2"/>
          </rPr>
          <t xml:space="preserve">
Inserisci qui per quali componenti e dove viene utilizzato questo calcestruzzo.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>Festigkeitsklasse:</t>
        </r>
        <r>
          <rPr>
            <sz val="9"/>
            <color indexed="81"/>
            <rFont val="Tahoma"/>
            <family val="2"/>
          </rPr>
          <t xml:space="preserve">
Festigkeitsklasse gemäss SN EN 206:2013
</t>
        </r>
        <r>
          <rPr>
            <b/>
            <sz val="9"/>
            <color indexed="81"/>
            <rFont val="Tahoma"/>
            <family val="2"/>
          </rPr>
          <t>Catégorie de résistance:</t>
        </r>
        <r>
          <rPr>
            <sz val="9"/>
            <color indexed="81"/>
            <rFont val="Tahoma"/>
            <family val="2"/>
          </rPr>
          <t xml:space="preserve">
Catégorie de résistance selon SN EN 206:2013
</t>
        </r>
        <r>
          <rPr>
            <b/>
            <sz val="9"/>
            <color indexed="81"/>
            <rFont val="Tahoma"/>
            <family val="2"/>
          </rPr>
          <t>Categoria forza:</t>
        </r>
        <r>
          <rPr>
            <sz val="9"/>
            <color indexed="81"/>
            <rFont val="Tahoma"/>
            <family val="2"/>
          </rPr>
          <t xml:space="preserve">
Categoria forza secondo SN EN 206:2013
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 xml:space="preserve">Expositionsklasse:
</t>
        </r>
        <r>
          <rPr>
            <sz val="9"/>
            <color indexed="81"/>
            <rFont val="Tahoma"/>
            <family val="2"/>
          </rPr>
          <t xml:space="preserve">Expositionsklasse gemäss SN EN 206:2013
</t>
        </r>
        <r>
          <rPr>
            <b/>
            <sz val="9"/>
            <color indexed="81"/>
            <rFont val="Tahoma"/>
            <family val="2"/>
          </rPr>
          <t>Classe d'exposition:</t>
        </r>
        <r>
          <rPr>
            <sz val="9"/>
            <color indexed="81"/>
            <rFont val="Tahoma"/>
            <family val="2"/>
          </rPr>
          <t xml:space="preserve">
Classe d'exposition selon SN EN 206:2013
</t>
        </r>
        <r>
          <rPr>
            <b/>
            <sz val="9"/>
            <color indexed="81"/>
            <rFont val="Tahoma"/>
            <family val="2"/>
          </rPr>
          <t>Classe resistenza:</t>
        </r>
        <r>
          <rPr>
            <sz val="9"/>
            <color indexed="81"/>
            <rFont val="Tahoma"/>
            <family val="2"/>
          </rPr>
          <t xml:space="preserve">
Classe resistenza secondo SN EN 206:2013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Gesteinskörnung:</t>
        </r>
        <r>
          <rPr>
            <sz val="9"/>
            <color indexed="81"/>
            <rFont val="Tahoma"/>
            <family val="2"/>
          </rPr>
          <t xml:space="preserve">
Gesteinskörnung gemäss SIA-Merkblatt 2030:2010
</t>
        </r>
        <r>
          <rPr>
            <b/>
            <sz val="9"/>
            <color indexed="81"/>
            <rFont val="Tahoma"/>
            <family val="2"/>
          </rPr>
          <t>Granulat:</t>
        </r>
        <r>
          <rPr>
            <sz val="9"/>
            <color indexed="81"/>
            <rFont val="Tahoma"/>
            <family val="2"/>
          </rPr>
          <t xml:space="preserve">
Granulat selon SIA fichier 2030:2010
</t>
        </r>
        <r>
          <rPr>
            <b/>
            <sz val="9"/>
            <color indexed="81"/>
            <rFont val="Tahoma"/>
            <family val="2"/>
          </rPr>
          <t>Aggregati:</t>
        </r>
        <r>
          <rPr>
            <sz val="9"/>
            <color indexed="81"/>
            <rFont val="Tahoma"/>
            <family val="2"/>
          </rPr>
          <t xml:space="preserve">
Aggregati secondo SIA opuscolo 2030:2010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 xml:space="preserve">Zementart
</t>
        </r>
        <r>
          <rPr>
            <sz val="9"/>
            <color indexed="81"/>
            <rFont val="Tahoma"/>
            <family val="2"/>
          </rPr>
          <t xml:space="preserve">Zementart gemäss SN EN 206:2013
</t>
        </r>
        <r>
          <rPr>
            <b/>
            <sz val="9"/>
            <color indexed="81"/>
            <rFont val="Tahoma"/>
            <family val="2"/>
          </rPr>
          <t>Type de ciment:</t>
        </r>
        <r>
          <rPr>
            <sz val="9"/>
            <color indexed="81"/>
            <rFont val="Tahoma"/>
            <family val="2"/>
          </rPr>
          <t xml:space="preserve">
Type de ciment selon SN EN 206:2013
</t>
        </r>
        <r>
          <rPr>
            <b/>
            <sz val="9"/>
            <color indexed="81"/>
            <rFont val="Tahoma"/>
            <family val="2"/>
          </rPr>
          <t>Tipo cemento:</t>
        </r>
        <r>
          <rPr>
            <sz val="9"/>
            <color indexed="81"/>
            <rFont val="Tahoma"/>
            <family val="2"/>
          </rPr>
          <t xml:space="preserve">
Tipo cemento secondo SN EN 206:2013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Menge:</t>
        </r>
        <r>
          <rPr>
            <sz val="9"/>
            <color indexed="81"/>
            <rFont val="Tahoma"/>
            <family val="2"/>
          </rPr>
          <t xml:space="preserve">
Verbautes Volumen in m3
</t>
        </r>
        <r>
          <rPr>
            <b/>
            <sz val="9"/>
            <color indexed="81"/>
            <rFont val="Tahoma"/>
            <family val="2"/>
          </rPr>
          <t>Quantité:</t>
        </r>
        <r>
          <rPr>
            <sz val="9"/>
            <color indexed="81"/>
            <rFont val="Tahoma"/>
            <family val="2"/>
          </rPr>
          <t xml:space="preserve">
Volume installé en m3
</t>
        </r>
        <r>
          <rPr>
            <b/>
            <sz val="9"/>
            <color indexed="81"/>
            <rFont val="Tahoma"/>
            <family val="2"/>
          </rPr>
          <t>Quantità:</t>
        </r>
        <r>
          <rPr>
            <sz val="9"/>
            <color indexed="81"/>
            <rFont val="Tahoma"/>
            <family val="2"/>
          </rPr>
          <t xml:space="preserve">
Volume installato in m3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Bemerkungen:</t>
        </r>
        <r>
          <rPr>
            <sz val="9"/>
            <color indexed="81"/>
            <rFont val="Tahoma"/>
            <family val="2"/>
          </rPr>
          <t xml:space="preserve">
Freier Text, z.B. Hinweise zur (fehlenden) Bezugsmöglichkeit von RC-Beton
</t>
        </r>
        <r>
          <rPr>
            <b/>
            <sz val="9"/>
            <color indexed="81"/>
            <rFont val="Tahoma"/>
            <family val="2"/>
          </rPr>
          <t>Remarque:</t>
        </r>
        <r>
          <rPr>
            <sz val="9"/>
            <color indexed="81"/>
            <rFont val="Tahoma"/>
            <family val="2"/>
          </rPr>
          <t xml:space="preserve">
Texte libre, par ex. Notes sur la fourniture (manquante) du béton RC
</t>
        </r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
Testo libero, ad es. Note sulla fornitura (mancante) di calcestruzzo RC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>Thema:</t>
        </r>
        <r>
          <rPr>
            <sz val="9"/>
            <color indexed="81"/>
            <rFont val="Tahoma"/>
            <family val="2"/>
          </rPr>
          <t xml:space="preserve">
Kurze Zusammenfassung der Vorgabe. Für den genauen Wortlaut sehen Sie bitte im Vorgabekatalog nach.
</t>
        </r>
        <r>
          <rPr>
            <b/>
            <sz val="9"/>
            <color indexed="81"/>
            <rFont val="Tahoma"/>
            <family val="2"/>
          </rPr>
          <t>Thème:</t>
        </r>
        <r>
          <rPr>
            <sz val="9"/>
            <color indexed="81"/>
            <rFont val="Tahoma"/>
            <family val="2"/>
          </rPr>
          <t xml:space="preserve">
Bref résumé de la spécification. Pour le libellé exact, veuillez vous référer au catalogue des critères.
</t>
        </r>
        <r>
          <rPr>
            <b/>
            <sz val="9"/>
            <color indexed="81"/>
            <rFont val="Tahoma"/>
            <family val="2"/>
          </rPr>
          <t>Tema:</t>
        </r>
        <r>
          <rPr>
            <sz val="9"/>
            <color indexed="81"/>
            <rFont val="Tahoma"/>
            <family val="2"/>
          </rPr>
          <t xml:space="preserve">
Breve riassunto delle specifiche. Per la formulazione esatta, fare riferimento al catalogo direttivo.</t>
        </r>
      </text>
    </comment>
    <comment ref="F37" authorId="0">
      <text>
        <r>
          <rPr>
            <b/>
            <sz val="9"/>
            <color indexed="81"/>
            <rFont val="Tahoma"/>
            <family val="2"/>
          </rPr>
          <t>Übertrag:</t>
        </r>
        <r>
          <rPr>
            <sz val="9"/>
            <color indexed="81"/>
            <rFont val="Tahoma"/>
            <family val="2"/>
          </rPr>
          <t xml:space="preserve">
Tragen Sie hier die Resultate aus anderen Formularen ein.
</t>
        </r>
        <r>
          <rPr>
            <b/>
            <sz val="9"/>
            <color indexed="81"/>
            <rFont val="Tahoma"/>
            <family val="2"/>
          </rPr>
          <t>Report:</t>
        </r>
        <r>
          <rPr>
            <sz val="9"/>
            <color indexed="81"/>
            <rFont val="Tahoma"/>
            <family val="2"/>
          </rPr>
          <t xml:space="preserve">
Entrez les résultats d'autres formes ici
</t>
        </r>
        <r>
          <rPr>
            <b/>
            <sz val="9"/>
            <color indexed="81"/>
            <rFont val="Tahoma"/>
            <family val="2"/>
          </rPr>
          <t>Riporto:</t>
        </r>
        <r>
          <rPr>
            <sz val="9"/>
            <color indexed="81"/>
            <rFont val="Tahoma"/>
            <family val="2"/>
          </rPr>
          <t xml:space="preserve">
Inserisci qui i risultati di altri moduli.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Resultat:</t>
        </r>
        <r>
          <rPr>
            <sz val="9"/>
            <color indexed="81"/>
            <rFont val="Tahoma"/>
            <family val="2"/>
          </rPr>
          <t xml:space="preserve">
Wird aus obigen Angaben berechnet.
</t>
        </r>
        <r>
          <rPr>
            <b/>
            <sz val="9"/>
            <color indexed="81"/>
            <rFont val="Tahoma"/>
            <family val="2"/>
          </rPr>
          <t>Résultat:</t>
        </r>
        <r>
          <rPr>
            <sz val="9"/>
            <color indexed="81"/>
            <rFont val="Tahoma"/>
            <family val="2"/>
          </rPr>
          <t xml:space="preserve">
Est calculé à partir des informations ci-dessus.
</t>
        </r>
        <r>
          <rPr>
            <b/>
            <sz val="9"/>
            <color indexed="81"/>
            <rFont val="Tahoma"/>
            <family val="2"/>
          </rPr>
          <t>Risultato:</t>
        </r>
        <r>
          <rPr>
            <sz val="9"/>
            <color indexed="81"/>
            <rFont val="Tahoma"/>
            <family val="2"/>
          </rPr>
          <t xml:space="preserve">
È calcolato dalle informazioni di cui sopra.</t>
        </r>
      </text>
    </comment>
    <comment ref="H37" authorId="0">
      <text>
        <r>
          <rPr>
            <b/>
            <sz val="9"/>
            <color indexed="81"/>
            <rFont val="Tahoma"/>
            <family val="2"/>
          </rPr>
          <t>Bewertung:</t>
        </r>
        <r>
          <rPr>
            <sz val="9"/>
            <color indexed="81"/>
            <rFont val="Tahoma"/>
            <family val="2"/>
          </rPr>
          <t xml:space="preserve">
Falls "Erfüllt" kann im Vorgabekatalog die Vorgabe mit "JA" beantwortet werden, andernfalls mit "NEIN".
</t>
        </r>
        <r>
          <rPr>
            <b/>
            <sz val="9"/>
            <color indexed="81"/>
            <rFont val="Tahoma"/>
            <family val="2"/>
          </rPr>
          <t>Évaluation:</t>
        </r>
        <r>
          <rPr>
            <sz val="9"/>
            <color indexed="81"/>
            <rFont val="Tahoma"/>
            <family val="2"/>
          </rPr>
          <t xml:space="preserve">
Si "satisfait", il est possible de répondre par "OUI" dans le catalogue de critères, sinon "NON".
</t>
        </r>
        <r>
          <rPr>
            <b/>
            <sz val="9"/>
            <color indexed="81"/>
            <rFont val="Tahoma"/>
            <family val="2"/>
          </rPr>
          <t>Valutazione:</t>
        </r>
        <r>
          <rPr>
            <sz val="9"/>
            <color indexed="81"/>
            <rFont val="Tahoma"/>
            <family val="2"/>
          </rPr>
          <t xml:space="preserve">
Se "soddisfatto", è possibile rispondere con "SÌ" nel catalogo delle specifiche, altrimenti con "NO".</t>
        </r>
      </text>
    </comment>
  </commentList>
</comments>
</file>

<file path=xl/comments2.xml><?xml version="1.0" encoding="utf-8"?>
<comments xmlns="http://schemas.openxmlformats.org/spreadsheetml/2006/main">
  <authors>
    <author>Severin Lenel</author>
  </authors>
  <commentList>
    <comment ref="C13" authorId="0">
      <text>
        <r>
          <rPr>
            <b/>
            <sz val="9"/>
            <color indexed="81"/>
            <rFont val="Tahoma"/>
            <family val="2"/>
          </rPr>
          <t>Anwendungsbereich:</t>
        </r>
        <r>
          <rPr>
            <sz val="9"/>
            <color indexed="81"/>
            <rFont val="Tahoma"/>
            <family val="2"/>
          </rPr>
          <t xml:space="preserve">
Geben Sie hier ein, für welche Bauteile und wo im Gebäude dieser Beton verwendet wird.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Festigkeitsklasse:</t>
        </r>
        <r>
          <rPr>
            <sz val="9"/>
            <color indexed="81"/>
            <rFont val="Tahoma"/>
            <family val="2"/>
          </rPr>
          <t xml:space="preserve">
Festigkeitsklasse gemäss SN EN 206:2013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 xml:space="preserve">Expositionsklasse:
</t>
        </r>
        <r>
          <rPr>
            <sz val="9"/>
            <color indexed="81"/>
            <rFont val="Tahoma"/>
            <family val="2"/>
          </rPr>
          <t>Expositionsklasse gemäss SN EN 206:2013</t>
        </r>
      </text>
    </comment>
    <comment ref="C16" authorId="0">
      <text>
        <r>
          <rPr>
            <b/>
            <sz val="9"/>
            <color indexed="81"/>
            <rFont val="Tahoma"/>
            <family val="2"/>
          </rPr>
          <t>Gesteinskörnung:</t>
        </r>
        <r>
          <rPr>
            <sz val="9"/>
            <color indexed="81"/>
            <rFont val="Tahoma"/>
            <family val="2"/>
          </rPr>
          <t xml:space="preserve">
Gesteinskörnung gemäss SIA-Merkblatt 2030:2010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 xml:space="preserve">Zementart
</t>
        </r>
        <r>
          <rPr>
            <sz val="9"/>
            <color indexed="81"/>
            <rFont val="Tahoma"/>
            <family val="2"/>
          </rPr>
          <t xml:space="preserve">Zementart gemäss SN EN 206:2013
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Menge:</t>
        </r>
        <r>
          <rPr>
            <sz val="9"/>
            <color indexed="81"/>
            <rFont val="Tahoma"/>
            <family val="2"/>
          </rPr>
          <t xml:space="preserve">
Verbautes Volumen in m3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Bemerkungen:</t>
        </r>
        <r>
          <rPr>
            <sz val="9"/>
            <color indexed="81"/>
            <rFont val="Tahoma"/>
            <family val="2"/>
          </rPr>
          <t xml:space="preserve">
Freier Text, z.B. Hinweise zur (fehlenden) Bezugsmöglichkeit von RC-Beton</t>
        </r>
      </text>
    </comment>
    <comment ref="C32" authorId="0">
      <text>
        <r>
          <rPr>
            <b/>
            <sz val="9"/>
            <color indexed="81"/>
            <rFont val="Tahoma"/>
            <family val="2"/>
          </rPr>
          <t>Übertrag:</t>
        </r>
        <r>
          <rPr>
            <sz val="9"/>
            <color indexed="81"/>
            <rFont val="Tahoma"/>
            <family val="2"/>
          </rPr>
          <t xml:space="preserve">
Tragen Sie hier die Resultate aus anderen Formularen ein.</t>
        </r>
      </text>
    </comment>
    <comment ref="C33" authorId="0">
      <text>
        <r>
          <rPr>
            <b/>
            <sz val="9"/>
            <color indexed="81"/>
            <rFont val="Tahoma"/>
            <family val="2"/>
          </rPr>
          <t>Resultat:</t>
        </r>
        <r>
          <rPr>
            <sz val="9"/>
            <color indexed="81"/>
            <rFont val="Tahoma"/>
            <family val="2"/>
          </rPr>
          <t xml:space="preserve">
Wird aus obigen Angaben berechnet.</t>
        </r>
      </text>
    </comment>
    <comment ref="C34" authorId="0">
      <text>
        <r>
          <rPr>
            <b/>
            <sz val="9"/>
            <color indexed="81"/>
            <rFont val="Tahoma"/>
            <family val="2"/>
          </rPr>
          <t>Bewertung:</t>
        </r>
        <r>
          <rPr>
            <sz val="9"/>
            <color indexed="81"/>
            <rFont val="Tahoma"/>
            <family val="2"/>
          </rPr>
          <t xml:space="preserve">
Falls "Erfüllt" kann im Vorgabekatalog die Vorgabe mit "JA" beantwortet werden, andernfalls mit "NEIN".</t>
        </r>
      </text>
    </comment>
  </commentList>
</comments>
</file>

<file path=xl/sharedStrings.xml><?xml version="1.0" encoding="utf-8"?>
<sst xmlns="http://schemas.openxmlformats.org/spreadsheetml/2006/main" count="351" uniqueCount="236">
  <si>
    <t>Anwendungsbereich</t>
  </si>
  <si>
    <t>Festigkeitsklasse</t>
  </si>
  <si>
    <t>Gesteinskörnung</t>
  </si>
  <si>
    <t>Expositionsklasse</t>
  </si>
  <si>
    <t>C12/15</t>
  </si>
  <si>
    <t>C16/20</t>
  </si>
  <si>
    <t>C20/25</t>
  </si>
  <si>
    <t>C25/30</t>
  </si>
  <si>
    <t>C30/37</t>
  </si>
  <si>
    <t>C35/45</t>
  </si>
  <si>
    <t>C40/50</t>
  </si>
  <si>
    <t>C45/55</t>
  </si>
  <si>
    <t>C50/60</t>
  </si>
  <si>
    <t>C55/67</t>
  </si>
  <si>
    <t>C60/75</t>
  </si>
  <si>
    <t>C70/85</t>
  </si>
  <si>
    <t>C80/95</t>
  </si>
  <si>
    <t>C90/105</t>
  </si>
  <si>
    <t>C100/115</t>
  </si>
  <si>
    <t>X0</t>
  </si>
  <si>
    <t>Kein Korrosions- oder Angriffsrisiko</t>
  </si>
  <si>
    <t>Nass, selten trocken</t>
  </si>
  <si>
    <t>Mäßige Feuchte</t>
  </si>
  <si>
    <t>Wechselnd nass und trocken</t>
  </si>
  <si>
    <t>Chemisch schwach angreifende Umgebung</t>
  </si>
  <si>
    <t>Chemisch mäßig angreifende Umgebung und Meeresbauwerke</t>
  </si>
  <si>
    <t>Chemisch stark angreifende Umgebung</t>
  </si>
  <si>
    <t>Primärmaterial</t>
  </si>
  <si>
    <t>RC-C 25-39%</t>
  </si>
  <si>
    <t>RC-C 40-79%</t>
  </si>
  <si>
    <t>Firma:</t>
  </si>
  <si>
    <t>Bemerkungen</t>
  </si>
  <si>
    <t>XC1(CH) trocken</t>
  </si>
  <si>
    <t>XC1(CH) nass</t>
  </si>
  <si>
    <t>XD(CH)</t>
  </si>
  <si>
    <t>XF(CH)</t>
  </si>
  <si>
    <t>XA1(CH)</t>
  </si>
  <si>
    <t>XA2(CH)</t>
  </si>
  <si>
    <t>XA3(CH)</t>
  </si>
  <si>
    <t>XC2(CH)</t>
  </si>
  <si>
    <t>XC3(CH)</t>
  </si>
  <si>
    <t>XC4(CH)</t>
  </si>
  <si>
    <t>Menge [m3]</t>
  </si>
  <si>
    <t>M3.020</t>
  </si>
  <si>
    <t>M3.040</t>
  </si>
  <si>
    <t>Name Bearbeiter:</t>
  </si>
  <si>
    <t>E-Mail:</t>
  </si>
  <si>
    <t>Telefon:</t>
  </si>
  <si>
    <t>Version</t>
  </si>
  <si>
    <t>Projektangaben</t>
  </si>
  <si>
    <t>Bezeichnung:</t>
  </si>
  <si>
    <t>Formular ausgefüllt durch:</t>
  </si>
  <si>
    <t>Konstanten</t>
  </si>
  <si>
    <t>Zementart</t>
  </si>
  <si>
    <t>Trocken</t>
  </si>
  <si>
    <t>Ständig nass</t>
  </si>
  <si>
    <t>CEM I</t>
  </si>
  <si>
    <t>CEM II/A</t>
  </si>
  <si>
    <t>CEM II/B</t>
  </si>
  <si>
    <t>CEM III/A</t>
  </si>
  <si>
    <t>CEM III/B</t>
  </si>
  <si>
    <t>CEM IV/A</t>
  </si>
  <si>
    <t xml:space="preserve">Minimaler Anteil RC-Beton </t>
  </si>
  <si>
    <t>Beton nach Zusammensetzung mit Gesteinskörnung von mindestens 80% RC-Anteil</t>
  </si>
  <si>
    <t xml:space="preserve">Konstruktionsbeton mit Gesteinskörnung von mindestens 40% RC-Anteil </t>
  </si>
  <si>
    <t xml:space="preserve">Konstruktionsbeton mit Gesteinskörnung von mindestens 25% Mischgranulat </t>
  </si>
  <si>
    <t>MINERGIE-ECO Nachweis Recycling-Beton und Zementarten</t>
  </si>
  <si>
    <t>Übertrag</t>
  </si>
  <si>
    <t>Resultat</t>
  </si>
  <si>
    <t>Bewertung</t>
  </si>
  <si>
    <t>Thema</t>
  </si>
  <si>
    <t>Vorgabe</t>
  </si>
  <si>
    <t>A2.050</t>
  </si>
  <si>
    <t>M3.030</t>
  </si>
  <si>
    <t>M4.010</t>
  </si>
  <si>
    <t>Übertrag Menge aus anderen Formularen:</t>
  </si>
  <si>
    <t>Summe Konstruktionsbeton</t>
  </si>
  <si>
    <t>Summe Beton nach Zusammensetzung</t>
  </si>
  <si>
    <t xml:space="preserve">Summe Beton </t>
  </si>
  <si>
    <t>PLZ, Ort:</t>
  </si>
  <si>
    <t>RC-M 25-39%</t>
  </si>
  <si>
    <t>RC-M &gt;=40%</t>
  </si>
  <si>
    <t>RC-M mit Rb &gt;=25% und Rc &gt;=15%</t>
  </si>
  <si>
    <t>RC-C &gt;=80%</t>
  </si>
  <si>
    <t>V 2016-2.1</t>
  </si>
  <si>
    <t>Textfelder</t>
  </si>
  <si>
    <t>Adresse</t>
  </si>
  <si>
    <t>A1</t>
  </si>
  <si>
    <t>Text gewählt</t>
  </si>
  <si>
    <t>Deutsch</t>
  </si>
  <si>
    <t>Français</t>
  </si>
  <si>
    <t>Italiano</t>
  </si>
  <si>
    <t>A3</t>
  </si>
  <si>
    <t>A4</t>
  </si>
  <si>
    <t>F4</t>
  </si>
  <si>
    <t>A6</t>
  </si>
  <si>
    <t>A7</t>
  </si>
  <si>
    <t>A8</t>
  </si>
  <si>
    <t>A10</t>
  </si>
  <si>
    <t>C10</t>
  </si>
  <si>
    <t>D10</t>
  </si>
  <si>
    <t>E10</t>
  </si>
  <si>
    <t>F10</t>
  </si>
  <si>
    <t>G10</t>
  </si>
  <si>
    <t>H10</t>
  </si>
  <si>
    <t>A31</t>
  </si>
  <si>
    <t>A32</t>
  </si>
  <si>
    <t>D31</t>
  </si>
  <si>
    <t>D32</t>
  </si>
  <si>
    <t>A33</t>
  </si>
  <si>
    <t>A35</t>
  </si>
  <si>
    <t>B35</t>
  </si>
  <si>
    <t>F35</t>
  </si>
  <si>
    <t>G35</t>
  </si>
  <si>
    <t>H35</t>
  </si>
  <si>
    <t>B36</t>
  </si>
  <si>
    <t>B37</t>
  </si>
  <si>
    <t>B38</t>
  </si>
  <si>
    <t>B39</t>
  </si>
  <si>
    <t>B40</t>
  </si>
  <si>
    <t>nn</t>
  </si>
  <si>
    <t>F7</t>
  </si>
  <si>
    <t>F8</t>
  </si>
  <si>
    <t>Gewählt</t>
  </si>
  <si>
    <t>XC1(CH) sec</t>
  </si>
  <si>
    <t>XC1(CH) secco</t>
  </si>
  <si>
    <t>XC1(CH) mouillé</t>
  </si>
  <si>
    <t>XC1(CH) bagnato</t>
  </si>
  <si>
    <t>RC-M avec Rb &gt;=25% et Rc &gt;=15%</t>
  </si>
  <si>
    <t>RC-M con Rb &gt;=25% e Rc &gt;=15%</t>
  </si>
  <si>
    <t>Matériaux Primaire</t>
  </si>
  <si>
    <t>Materiale Primario</t>
  </si>
  <si>
    <t>Name</t>
  </si>
  <si>
    <t>Kommentare</t>
  </si>
  <si>
    <t>H36</t>
  </si>
  <si>
    <t>Erfüllt</t>
  </si>
  <si>
    <t>Nicht erfüllt</t>
  </si>
  <si>
    <t>Änderungsprotokoll</t>
  </si>
  <si>
    <t>Datum</t>
  </si>
  <si>
    <t>Bearbeiter</t>
  </si>
  <si>
    <t>Beschreibung</t>
  </si>
  <si>
    <t>V 2016-1</t>
  </si>
  <si>
    <t>V 2016-2</t>
  </si>
  <si>
    <t>le</t>
  </si>
  <si>
    <t>le / rzu</t>
  </si>
  <si>
    <t>Rechenfehler behoben.</t>
  </si>
  <si>
    <t>Textfelder und Konstanten mehrsprachig;
Tabellenblatt "Änderungsprotokoll" hinzugefügt.</t>
  </si>
  <si>
    <t>V 2016-2.2</t>
  </si>
  <si>
    <t>Druckbereich angepasst</t>
  </si>
  <si>
    <t>non sodisfatto</t>
  </si>
  <si>
    <t>sodisfatto</t>
  </si>
  <si>
    <t>pas rempli</t>
  </si>
  <si>
    <t>rempli</t>
  </si>
  <si>
    <t>Désignation:</t>
  </si>
  <si>
    <t>Formulario compilato da:</t>
  </si>
  <si>
    <t>Entreprise:</t>
  </si>
  <si>
    <t>Azienda:</t>
  </si>
  <si>
    <t>E-mail:</t>
  </si>
  <si>
    <t>Application</t>
  </si>
  <si>
    <t>Applicazione</t>
  </si>
  <si>
    <t>Catégorie de résistance</t>
  </si>
  <si>
    <t>Categoria forza</t>
  </si>
  <si>
    <t>Classe d'exposition</t>
  </si>
  <si>
    <t>Granulat</t>
  </si>
  <si>
    <t>Aggregati</t>
  </si>
  <si>
    <t>Type de ciment</t>
  </si>
  <si>
    <t>Tipo cemento</t>
  </si>
  <si>
    <t>Quantité [m3]</t>
  </si>
  <si>
    <t>Quantità [m3]</t>
  </si>
  <si>
    <t>Remarque</t>
  </si>
  <si>
    <t>Nota</t>
  </si>
  <si>
    <t>Totale calcestruzzo di costruzione</t>
  </si>
  <si>
    <t>Béton par composition total</t>
  </si>
  <si>
    <t>Calcestruzzo per composizione totale</t>
  </si>
  <si>
    <t>Béton total</t>
  </si>
  <si>
    <t>Calcestruzzo totale</t>
  </si>
  <si>
    <t>Report</t>
  </si>
  <si>
    <t>Riporto</t>
  </si>
  <si>
    <t>Résultat</t>
  </si>
  <si>
    <t>Évaluation</t>
  </si>
  <si>
    <t>Valutazione</t>
  </si>
  <si>
    <t>Détails du projet</t>
  </si>
  <si>
    <t>Dettagli progetto</t>
  </si>
  <si>
    <t xml:space="preserve">Transfert de quantité d'autres formulaires </t>
  </si>
  <si>
    <t>Trasferimento di quantità da altre formulari</t>
  </si>
  <si>
    <t>Thème</t>
  </si>
  <si>
    <t>Tema</t>
  </si>
  <si>
    <t>Béton de construction total</t>
  </si>
  <si>
    <t>Beton n. Zusammens.</t>
  </si>
  <si>
    <t>Béton selon comp.</t>
  </si>
  <si>
    <t>Calcestr. p. comp.</t>
  </si>
  <si>
    <t>MINERGIE-ECO vérification des types de béton recyclé et de ciment</t>
  </si>
  <si>
    <t xml:space="preserve">Béton à construction avec d'au moins de 40 % des granulats de béton recyclé  </t>
  </si>
  <si>
    <t xml:space="preserve">Béton à composition avec d'au moins de 80% des granulats recylés </t>
  </si>
  <si>
    <t>Béton à construction avec d'au moins de 25 % de granulats mixtes</t>
  </si>
  <si>
    <t>Quantité minimale de béton recyclé</t>
  </si>
  <si>
    <t>MINERGIE-ECO verifica dei tipi di calcestruzzo riciclato e di cemento</t>
  </si>
  <si>
    <t>Telefono:</t>
  </si>
  <si>
    <t>Téléphone:</t>
  </si>
  <si>
    <t>Descrizione:</t>
  </si>
  <si>
    <t>Responsabile:</t>
  </si>
  <si>
    <t>CAP, luogo:</t>
  </si>
  <si>
    <t>CP, lieu:</t>
  </si>
  <si>
    <t>Classe resistenza</t>
  </si>
  <si>
    <t>Quantità minima di calcestruzzo riciclato</t>
  </si>
  <si>
    <t>Calcestruzzo per la costruzione con almeno 40% di aggregati riciclati</t>
  </si>
  <si>
    <t>Calcestruzzo per la composizione con almeno 80% di aggregati riciclati</t>
  </si>
  <si>
    <t>Calcestruzzo per la costruzione con almeno 25% di aggregati misti</t>
  </si>
  <si>
    <t>Risultato</t>
  </si>
  <si>
    <t>Formulaire rempli par:</t>
  </si>
  <si>
    <t>Nom:</t>
  </si>
  <si>
    <t>Critère</t>
  </si>
  <si>
    <t>Direttiva</t>
  </si>
  <si>
    <t>Summe Beton</t>
  </si>
  <si>
    <t>V 2018-2.3</t>
  </si>
  <si>
    <t>Fehler in Formel Feld G37 behoben (Anteil wurde auf ganze Betonmenge gerechnet anstatt auf Konstruktionsbeton), Texte i und f ergänzt, Spaltenbreiten angepasst.</t>
  </si>
  <si>
    <t>CEM II/A-LL</t>
  </si>
  <si>
    <t>CEM II/B-LL</t>
  </si>
  <si>
    <t>V 2020-1</t>
  </si>
  <si>
    <t>Einsatz von Zementarten CEM II/A-LL, CEM II/B-LL, CEM III/A und CEM III/B</t>
  </si>
  <si>
    <t>Utilisation des types de ciment CEM II/A-LL, CEM II/B-LL, CEM III/A et CEM III/B</t>
  </si>
  <si>
    <t>Impiego di cemento CEM II/A-LL, CEM II/B-LL, CEM III/A e CEM III/B</t>
  </si>
  <si>
    <t>Aktuell</t>
  </si>
  <si>
    <t>Tool erstellt</t>
  </si>
  <si>
    <t>Anforderungen Zementarten aus VK V1.5 angepasst</t>
  </si>
  <si>
    <t>Summe RC-Beton</t>
  </si>
  <si>
    <t>A34</t>
  </si>
  <si>
    <t>Béton recyclé total</t>
  </si>
  <si>
    <t>Totale calcestruzzo riciclato</t>
  </si>
  <si>
    <t>D33</t>
  </si>
  <si>
    <t>D34</t>
  </si>
  <si>
    <t>Summe RC-Konstruktionsbeton</t>
  </si>
  <si>
    <t>Béton de construction recyclé total</t>
  </si>
  <si>
    <t>Totale calcestruzzo di costruzione riciclato</t>
  </si>
  <si>
    <t>V 2020-2</t>
  </si>
  <si>
    <t>Bezugsmenge für Vorgabe M3.020 angepasst: Gesamte Menge RC-Konstruktionsbeton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</si>
</sst>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1"/>
      <color theme="1"/>
      <name val="DIN-Regular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3" fillId="0" borderId="0" xfId="0" applyFont="1"/>
    <xf numFmtId="0" fontId="5" fillId="0" borderId="0" xfId="0" applyFont="1"/>
    <xf numFmtId="0" fontId="5" fillId="4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6" fillId="4" borderId="4" xfId="0" applyFont="1" applyFill="1" applyBorder="1"/>
    <xf numFmtId="0" fontId="5" fillId="4" borderId="4" xfId="0" applyFont="1" applyFill="1" applyBorder="1"/>
    <xf numFmtId="0" fontId="5" fillId="4" borderId="1" xfId="0" applyFont="1" applyFill="1" applyBorder="1"/>
    <xf numFmtId="0" fontId="5" fillId="4" borderId="2" xfId="0" applyFont="1" applyFill="1" applyBorder="1"/>
    <xf numFmtId="14" fontId="5" fillId="4" borderId="4" xfId="0" applyNumberFormat="1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6" fillId="4" borderId="7" xfId="0" applyFont="1" applyFill="1" applyBorder="1"/>
    <xf numFmtId="0" fontId="6" fillId="4" borderId="4" xfId="0" applyFont="1" applyFill="1" applyBorder="1" applyAlignment="1">
      <alignment wrapText="1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5" fillId="3" borderId="2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0" fontId="0" fillId="0" borderId="4" xfId="0" applyBorder="1"/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top" wrapText="1"/>
    </xf>
    <xf numFmtId="0" fontId="4" fillId="4" borderId="0" xfId="0" applyFont="1" applyFill="1"/>
    <xf numFmtId="0" fontId="4" fillId="0" borderId="0" xfId="0" applyFont="1"/>
    <xf numFmtId="0" fontId="4" fillId="4" borderId="0" xfId="0" applyFont="1" applyFill="1" applyAlignment="1">
      <alignment vertical="top"/>
    </xf>
    <xf numFmtId="0" fontId="4" fillId="0" borderId="4" xfId="0" applyFont="1" applyBorder="1"/>
    <xf numFmtId="0" fontId="6" fillId="4" borderId="7" xfId="0" applyFont="1" applyFill="1" applyBorder="1" applyProtection="1"/>
    <xf numFmtId="0" fontId="5" fillId="4" borderId="5" xfId="0" applyFont="1" applyFill="1" applyBorder="1"/>
    <xf numFmtId="9" fontId="5" fillId="4" borderId="5" xfId="1" applyNumberFormat="1" applyFont="1" applyFill="1" applyBorder="1"/>
    <xf numFmtId="9" fontId="5" fillId="4" borderId="2" xfId="1" applyNumberFormat="1" applyFont="1" applyFill="1" applyBorder="1"/>
    <xf numFmtId="0" fontId="5" fillId="4" borderId="3" xfId="0" applyFont="1" applyFill="1" applyBorder="1"/>
    <xf numFmtId="9" fontId="5" fillId="4" borderId="3" xfId="1" applyNumberFormat="1" applyFont="1" applyFill="1" applyBorder="1"/>
    <xf numFmtId="0" fontId="5" fillId="4" borderId="5" xfId="0" applyFont="1" applyFill="1" applyBorder="1" applyProtection="1"/>
    <xf numFmtId="0" fontId="5" fillId="4" borderId="8" xfId="0" applyFont="1" applyFill="1" applyBorder="1" applyProtection="1"/>
    <xf numFmtId="9" fontId="5" fillId="2" borderId="6" xfId="1" applyFont="1" applyFill="1" applyBorder="1" applyProtection="1">
      <protection locked="0"/>
    </xf>
    <xf numFmtId="9" fontId="5" fillId="2" borderId="2" xfId="1" applyFont="1" applyFill="1" applyBorder="1" applyProtection="1">
      <protection locked="0"/>
    </xf>
    <xf numFmtId="9" fontId="5" fillId="2" borderId="3" xfId="1" applyFont="1" applyFill="1" applyBorder="1" applyProtection="1">
      <protection locked="0"/>
    </xf>
    <xf numFmtId="0" fontId="9" fillId="4" borderId="4" xfId="0" applyFont="1" applyFill="1" applyBorder="1"/>
    <xf numFmtId="14" fontId="10" fillId="4" borderId="4" xfId="0" applyNumberFormat="1" applyFont="1" applyFill="1" applyBorder="1"/>
    <xf numFmtId="0" fontId="3" fillId="4" borderId="0" xfId="0" applyFont="1" applyFill="1" applyAlignment="1">
      <alignment vertical="top"/>
    </xf>
    <xf numFmtId="0" fontId="4" fillId="0" borderId="0" xfId="0" applyFont="1" applyFill="1"/>
    <xf numFmtId="0" fontId="2" fillId="0" borderId="0" xfId="0" applyFont="1" applyFill="1"/>
    <xf numFmtId="0" fontId="0" fillId="0" borderId="0" xfId="0" applyFill="1"/>
    <xf numFmtId="0" fontId="4" fillId="0" borderId="0" xfId="0" applyFont="1" applyAlignment="1">
      <alignment vertical="top"/>
    </xf>
    <xf numFmtId="0" fontId="2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0" fontId="3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Protection="1">
      <protection locked="0"/>
    </xf>
    <xf numFmtId="0" fontId="11" fillId="0" borderId="4" xfId="2" applyFont="1" applyBorder="1" applyAlignment="1">
      <alignment horizontal="left" vertical="top"/>
    </xf>
    <xf numFmtId="0" fontId="12" fillId="0" borderId="4" xfId="2" applyFont="1" applyBorder="1" applyAlignment="1">
      <alignment horizontal="left" vertical="top"/>
    </xf>
    <xf numFmtId="0" fontId="12" fillId="0" borderId="0" xfId="2" applyFont="1" applyBorder="1" applyAlignment="1">
      <alignment vertical="top"/>
    </xf>
    <xf numFmtId="0" fontId="12" fillId="0" borderId="0" xfId="2" applyFont="1" applyAlignment="1">
      <alignment vertical="top"/>
    </xf>
    <xf numFmtId="14" fontId="12" fillId="0" borderId="0" xfId="2" applyNumberFormat="1" applyFont="1" applyAlignment="1">
      <alignment horizontal="left" vertical="top"/>
    </xf>
    <xf numFmtId="0" fontId="12" fillId="0" borderId="0" xfId="2" applyFont="1" applyAlignment="1">
      <alignment horizontal="left" vertical="top"/>
    </xf>
    <xf numFmtId="0" fontId="2" fillId="0" borderId="4" xfId="0" applyFont="1" applyBorder="1"/>
    <xf numFmtId="0" fontId="2" fillId="0" borderId="0" xfId="0" applyFont="1"/>
    <xf numFmtId="0" fontId="2" fillId="2" borderId="0" xfId="0" applyFont="1" applyFill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13" fillId="0" borderId="4" xfId="0" applyFont="1" applyBorder="1"/>
    <xf numFmtId="0" fontId="14" fillId="0" borderId="4" xfId="2" applyFont="1" applyBorder="1" applyAlignment="1">
      <alignment horizontal="left" vertical="top"/>
    </xf>
    <xf numFmtId="0" fontId="5" fillId="2" borderId="2" xfId="0" applyFont="1" applyFill="1" applyBorder="1" applyProtection="1">
      <protection locked="0"/>
    </xf>
    <xf numFmtId="0" fontId="9" fillId="3" borderId="4" xfId="0" applyFont="1" applyFill="1" applyBorder="1" applyProtection="1">
      <protection locked="0"/>
    </xf>
    <xf numFmtId="14" fontId="12" fillId="4" borderId="0" xfId="2" applyNumberFormat="1" applyFont="1" applyFill="1" applyAlignment="1">
      <alignment horizontal="left" vertical="top"/>
    </xf>
    <xf numFmtId="0" fontId="12" fillId="4" borderId="0" xfId="2" applyFont="1" applyFill="1" applyAlignment="1">
      <alignment horizontal="left" vertical="top"/>
    </xf>
    <xf numFmtId="0" fontId="12" fillId="4" borderId="0" xfId="2" applyFont="1" applyFill="1" applyAlignment="1">
      <alignment horizontal="left" vertical="top" wrapText="1"/>
    </xf>
    <xf numFmtId="14" fontId="12" fillId="4" borderId="4" xfId="2" applyNumberFormat="1" applyFont="1" applyFill="1" applyBorder="1" applyAlignment="1">
      <alignment horizontal="left" vertical="top"/>
    </xf>
    <xf numFmtId="0" fontId="12" fillId="4" borderId="4" xfId="2" applyFont="1" applyFill="1" applyBorder="1" applyAlignment="1">
      <alignment horizontal="left" vertical="top"/>
    </xf>
    <xf numFmtId="14" fontId="12" fillId="0" borderId="7" xfId="2" applyNumberFormat="1" applyFont="1" applyBorder="1" applyAlignment="1">
      <alignment vertical="top"/>
    </xf>
    <xf numFmtId="0" fontId="12" fillId="0" borderId="7" xfId="2" applyFont="1" applyBorder="1" applyAlignment="1">
      <alignment horizontal="left" vertical="top"/>
    </xf>
    <xf numFmtId="0" fontId="5" fillId="4" borderId="0" xfId="0" applyFont="1" applyFill="1" applyBorder="1" applyProtection="1"/>
    <xf numFmtId="0" fontId="5" fillId="4" borderId="9" xfId="0" applyFont="1" applyFill="1" applyBorder="1" applyProtection="1"/>
    <xf numFmtId="0" fontId="5" fillId="2" borderId="9" xfId="0" applyFont="1" applyFill="1" applyBorder="1" applyProtection="1">
      <protection locked="0"/>
    </xf>
    <xf numFmtId="0" fontId="5" fillId="4" borderId="10" xfId="0" applyFont="1" applyFill="1" applyBorder="1" applyProtection="1"/>
    <xf numFmtId="0" fontId="5" fillId="2" borderId="10" xfId="0" applyFont="1" applyFill="1" applyBorder="1" applyProtection="1">
      <protection locked="0"/>
    </xf>
    <xf numFmtId="0" fontId="5" fillId="4" borderId="11" xfId="0" applyFont="1" applyFill="1" applyBorder="1" applyProtection="1"/>
    <xf numFmtId="0" fontId="5" fillId="2" borderId="11" xfId="0" applyFont="1" applyFill="1" applyBorder="1" applyProtection="1">
      <protection locked="0"/>
    </xf>
    <xf numFmtId="0" fontId="5" fillId="4" borderId="12" xfId="0" applyFont="1" applyFill="1" applyBorder="1" applyProtection="1"/>
    <xf numFmtId="0" fontId="5" fillId="2" borderId="12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4" borderId="10" xfId="0" applyFont="1" applyFill="1" applyBorder="1" applyProtection="1"/>
    <xf numFmtId="14" fontId="5" fillId="2" borderId="6" xfId="0" applyNumberFormat="1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5" fillId="4" borderId="9" xfId="0" applyFont="1" applyFill="1" applyBorder="1" applyProtection="1"/>
    <xf numFmtId="0" fontId="5" fillId="4" borderId="11" xfId="0" applyFont="1" applyFill="1" applyBorder="1" applyProtection="1"/>
    <xf numFmtId="0" fontId="5" fillId="4" borderId="4" xfId="0" applyFont="1" applyFill="1" applyBorder="1"/>
    <xf numFmtId="0" fontId="5" fillId="2" borderId="6" xfId="0" applyFont="1" applyFill="1" applyBorder="1" applyProtection="1">
      <protection locked="0"/>
    </xf>
    <xf numFmtId="0" fontId="6" fillId="4" borderId="4" xfId="0" applyFont="1" applyFill="1" applyBorder="1"/>
    <xf numFmtId="0" fontId="5" fillId="2" borderId="8" xfId="0" applyFont="1" applyFill="1" applyBorder="1" applyProtection="1">
      <protection locked="0"/>
    </xf>
  </cellXfs>
  <cellStyles count="3">
    <cellStyle name="Prozent" xfId="1" builtinId="5"/>
    <cellStyle name="Standard" xfId="0" builtinId="0"/>
    <cellStyle name="Standard 2" xfId="2"/>
  </cellStyles>
  <dxfs count="2"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339E35"/>
      <rgbColor rgb="00000080"/>
      <rgbColor rgb="00808000"/>
      <rgbColor rgb="00800080"/>
      <rgbColor rgb="00008080"/>
      <rgbColor rgb="00C0C0C0"/>
      <rgbColor rgb="00808080"/>
      <rgbColor rgb="004F5928"/>
      <rgbColor rgb="0075923C"/>
      <rgbColor rgb="00C2D69A"/>
      <rgbColor rgb="00D7E4BC"/>
      <rgbColor rgb="00EAF1DD"/>
      <rgbColor rgb="009BBB5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theme/theme1.xml><?xml version="1.0" encoding="utf-8"?>
<a:theme xmlns:a="http://schemas.openxmlformats.org/drawingml/2006/main" name="Intep">
  <a:themeElements>
    <a:clrScheme name="Intep">
      <a:dk1>
        <a:sysClr val="windowText" lastClr="000000"/>
      </a:dk1>
      <a:lt1>
        <a:sysClr val="window" lastClr="FFFFFF"/>
      </a:lt1>
      <a:dk2>
        <a:srgbClr val="748A96"/>
      </a:dk2>
      <a:lt2>
        <a:srgbClr val="C6D3DB"/>
      </a:lt2>
      <a:accent1>
        <a:srgbClr val="3FA033"/>
      </a:accent1>
      <a:accent2>
        <a:srgbClr val="A7CB19"/>
      </a:accent2>
      <a:accent3>
        <a:srgbClr val="005397"/>
      </a:accent3>
      <a:accent4>
        <a:srgbClr val="63C6F5"/>
      </a:accent4>
      <a:accent5>
        <a:srgbClr val="CA001E"/>
      </a:accent5>
      <a:accent6>
        <a:srgbClr val="F8AB35"/>
      </a:accent6>
      <a:hlink>
        <a:srgbClr val="0000FF"/>
      </a:hlink>
      <a:folHlink>
        <a:srgbClr val="800080"/>
      </a:folHlink>
    </a:clrScheme>
    <a:fontScheme name="Intep">
      <a:majorFont>
        <a:latin typeface="DIN-Bold"/>
        <a:ea typeface=""/>
        <a:cs typeface=""/>
      </a:majorFont>
      <a:minorFont>
        <a:latin typeface="DIN-Regular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I42"/>
  <sheetViews>
    <sheetView tabSelected="1" workbookViewId="0">
      <selection activeCell="C4" sqref="C4:E4"/>
    </sheetView>
  </sheetViews>
  <sheetFormatPr baseColWidth="10" defaultColWidth="11.42578125" defaultRowHeight="12.75" x14ac:dyDescent="0.2"/>
  <cols>
    <col min="1" max="1" width="9.42578125" style="2" customWidth="1"/>
    <col min="2" max="2" width="16.42578125" style="2" customWidth="1"/>
    <col min="3" max="3" width="17.42578125" style="2" customWidth="1"/>
    <col min="4" max="4" width="15.140625" style="2" customWidth="1"/>
    <col min="5" max="5" width="25.7109375" style="2" bestFit="1" customWidth="1"/>
    <col min="6" max="6" width="18.140625" style="2" customWidth="1"/>
    <col min="7" max="7" width="10.5703125" style="2" bestFit="1" customWidth="1"/>
    <col min="8" max="8" width="34.85546875" style="2" customWidth="1"/>
    <col min="9" max="16384" width="11.42578125" style="2"/>
  </cols>
  <sheetData>
    <row r="1" spans="1:8" ht="15" x14ac:dyDescent="0.25">
      <c r="A1" s="39" t="str">
        <f>VLOOKUP("A1",Textfelder,2,FALSE)</f>
        <v>MINERGIE-ECO Nachweis Recycling-Beton und Zementarten</v>
      </c>
      <c r="B1" s="6"/>
      <c r="C1" s="6"/>
      <c r="D1" s="6"/>
      <c r="E1" s="6"/>
      <c r="F1" s="69" t="s">
        <v>89</v>
      </c>
      <c r="G1" s="39" t="str">
        <f>Version</f>
        <v>V 2020-2</v>
      </c>
      <c r="H1" s="40">
        <f ca="1">TODAY()</f>
        <v>43950</v>
      </c>
    </row>
    <row r="2" spans="1:8" x14ac:dyDescent="0.2">
      <c r="A2" s="11"/>
      <c r="B2" s="11"/>
      <c r="C2" s="11"/>
      <c r="D2" s="11"/>
      <c r="E2" s="11"/>
      <c r="F2" s="11"/>
      <c r="G2" s="11"/>
      <c r="H2" s="12"/>
    </row>
    <row r="3" spans="1:8" x14ac:dyDescent="0.2">
      <c r="A3" s="6" t="str">
        <f>VLOOKUP("A3",Textfelder,2,FALSE)</f>
        <v>Projektangaben</v>
      </c>
      <c r="B3" s="6"/>
      <c r="C3" s="92"/>
      <c r="D3" s="92"/>
      <c r="E3" s="92"/>
      <c r="F3" s="7"/>
      <c r="G3" s="7"/>
      <c r="H3" s="10"/>
    </row>
    <row r="4" spans="1:8" x14ac:dyDescent="0.2">
      <c r="A4" s="3" t="str">
        <f>VLOOKUP("A4",Textfelder,2,FALSE)</f>
        <v>Bezeichnung:</v>
      </c>
      <c r="B4" s="3"/>
      <c r="C4" s="93"/>
      <c r="D4" s="93"/>
      <c r="E4" s="93"/>
      <c r="F4" s="3" t="str">
        <f>VLOOKUP("F4",Textfelder,2,FALSE)</f>
        <v>PLZ, Ort:</v>
      </c>
      <c r="G4" s="88"/>
      <c r="H4" s="88"/>
    </row>
    <row r="6" spans="1:8" x14ac:dyDescent="0.2">
      <c r="A6" s="6" t="str">
        <f>VLOOKUP("A6",Textfelder,2,FALSE)</f>
        <v>Formular ausgefüllt durch:</v>
      </c>
      <c r="B6" s="6"/>
      <c r="C6" s="7"/>
      <c r="D6" s="7"/>
      <c r="E6" s="7"/>
      <c r="F6" s="7"/>
      <c r="G6" s="7"/>
      <c r="H6" s="7"/>
    </row>
    <row r="7" spans="1:8" x14ac:dyDescent="0.2">
      <c r="A7" s="8" t="str">
        <f>VLOOKUP("A7",Textfelder,2,FALSE)</f>
        <v>Firma:</v>
      </c>
      <c r="B7" s="8"/>
      <c r="C7" s="89"/>
      <c r="D7" s="89"/>
      <c r="E7" s="89"/>
      <c r="F7" s="9" t="str">
        <f>VLOOKUP("F7",Textfelder,2,FALSE)</f>
        <v>E-Mail:</v>
      </c>
      <c r="G7" s="89"/>
      <c r="H7" s="89"/>
    </row>
    <row r="8" spans="1:8" x14ac:dyDescent="0.2">
      <c r="A8" s="9" t="str">
        <f>VLOOKUP("A8",Textfelder,2,FALSE)</f>
        <v>Name Bearbeiter:</v>
      </c>
      <c r="B8" s="9"/>
      <c r="C8" s="86"/>
      <c r="D8" s="86"/>
      <c r="E8" s="86"/>
      <c r="F8" s="9" t="str">
        <f>VLOOKUP("F8",Textfelder,2,FALSE)</f>
        <v>Telefon:</v>
      </c>
      <c r="G8" s="86"/>
      <c r="H8" s="86"/>
    </row>
    <row r="10" spans="1:8" x14ac:dyDescent="0.2">
      <c r="A10" s="94" t="str">
        <f>VLOOKUP("A10",Textfelder,2,FALSE)</f>
        <v>Anwendungsbereich</v>
      </c>
      <c r="B10" s="94"/>
      <c r="C10" s="6" t="str">
        <f>VLOOKUP("C10",Textfelder,2,FALSE)</f>
        <v>Festigkeitsklasse</v>
      </c>
      <c r="D10" s="6" t="str">
        <f>VLOOKUP("D10",Textfelder,2,FALSE)</f>
        <v>Expositionsklasse</v>
      </c>
      <c r="E10" s="6" t="str">
        <f>VLOOKUP("E10",Textfelder,2,FALSE)</f>
        <v>Gesteinskörnung</v>
      </c>
      <c r="F10" s="6" t="str">
        <f>VLOOKUP("F10",Textfelder,2,FALSE)</f>
        <v>Zementart</v>
      </c>
      <c r="G10" s="14" t="str">
        <f>VLOOKUP("G10",Textfelder,2,FALSE)</f>
        <v>Menge [m3]</v>
      </c>
      <c r="H10" s="6" t="str">
        <f>VLOOKUP("H10",Textfelder,2,FALSE)</f>
        <v>Bemerkungen</v>
      </c>
    </row>
    <row r="11" spans="1:8" x14ac:dyDescent="0.2">
      <c r="A11" s="89"/>
      <c r="B11" s="89"/>
      <c r="C11" s="17"/>
      <c r="D11" s="17"/>
      <c r="E11" s="17"/>
      <c r="F11" s="17"/>
      <c r="G11" s="15"/>
      <c r="H11" s="15"/>
    </row>
    <row r="12" spans="1:8" x14ac:dyDescent="0.2">
      <c r="A12" s="86"/>
      <c r="B12" s="86"/>
      <c r="C12" s="17"/>
      <c r="D12" s="18"/>
      <c r="E12" s="18"/>
      <c r="F12" s="18"/>
      <c r="G12" s="68"/>
      <c r="H12" s="68"/>
    </row>
    <row r="13" spans="1:8" x14ac:dyDescent="0.2">
      <c r="A13" s="68"/>
      <c r="B13" s="68"/>
      <c r="C13" s="18"/>
      <c r="D13" s="18"/>
      <c r="E13" s="18"/>
      <c r="F13" s="18"/>
      <c r="G13" s="68"/>
      <c r="H13" s="68"/>
    </row>
    <row r="14" spans="1:8" x14ac:dyDescent="0.2">
      <c r="A14" s="68"/>
      <c r="B14" s="68"/>
      <c r="C14" s="18"/>
      <c r="D14" s="18"/>
      <c r="E14" s="18"/>
      <c r="F14" s="18"/>
      <c r="G14" s="68"/>
      <c r="H14" s="68"/>
    </row>
    <row r="15" spans="1:8" x14ac:dyDescent="0.2">
      <c r="A15" s="68"/>
      <c r="B15" s="68"/>
      <c r="C15" s="18"/>
      <c r="D15" s="18"/>
      <c r="E15" s="18"/>
      <c r="F15" s="18"/>
      <c r="G15" s="68"/>
      <c r="H15" s="15"/>
    </row>
    <row r="16" spans="1:8" x14ac:dyDescent="0.2">
      <c r="A16" s="68"/>
      <c r="B16" s="68"/>
      <c r="C16" s="18"/>
      <c r="D16" s="18"/>
      <c r="E16" s="18"/>
      <c r="F16" s="18"/>
      <c r="G16" s="68"/>
      <c r="H16" s="15"/>
    </row>
    <row r="17" spans="1:8" x14ac:dyDescent="0.2">
      <c r="A17" s="68"/>
      <c r="B17" s="68"/>
      <c r="C17" s="18"/>
      <c r="D17" s="18"/>
      <c r="E17" s="18"/>
      <c r="F17" s="18"/>
      <c r="G17" s="68"/>
      <c r="H17" s="68"/>
    </row>
    <row r="18" spans="1:8" x14ac:dyDescent="0.2">
      <c r="A18" s="68"/>
      <c r="B18" s="68"/>
      <c r="C18" s="18"/>
      <c r="D18" s="18"/>
      <c r="E18" s="18"/>
      <c r="F18" s="18"/>
      <c r="G18" s="68"/>
      <c r="H18" s="68"/>
    </row>
    <row r="19" spans="1:8" x14ac:dyDescent="0.2">
      <c r="A19" s="68"/>
      <c r="B19" s="68"/>
      <c r="C19" s="18"/>
      <c r="D19" s="18"/>
      <c r="E19" s="18"/>
      <c r="F19" s="18"/>
      <c r="G19" s="68"/>
      <c r="H19" s="68"/>
    </row>
    <row r="20" spans="1:8" x14ac:dyDescent="0.2">
      <c r="A20" s="86"/>
      <c r="B20" s="86"/>
      <c r="C20" s="18"/>
      <c r="D20" s="18"/>
      <c r="E20" s="18"/>
      <c r="F20" s="18"/>
      <c r="G20" s="16"/>
      <c r="H20" s="16"/>
    </row>
    <row r="21" spans="1:8" x14ac:dyDescent="0.2">
      <c r="A21" s="86"/>
      <c r="B21" s="86"/>
      <c r="C21" s="18"/>
      <c r="D21" s="18"/>
      <c r="E21" s="18"/>
      <c r="F21" s="18"/>
      <c r="G21" s="16"/>
      <c r="H21" s="16"/>
    </row>
    <row r="22" spans="1:8" x14ac:dyDescent="0.2">
      <c r="A22" s="86"/>
      <c r="B22" s="86"/>
      <c r="C22" s="18"/>
      <c r="D22" s="18"/>
      <c r="E22" s="18"/>
      <c r="F22" s="18"/>
      <c r="G22" s="16"/>
      <c r="H22" s="16"/>
    </row>
    <row r="23" spans="1:8" x14ac:dyDescent="0.2">
      <c r="A23" s="86"/>
      <c r="B23" s="86"/>
      <c r="C23" s="18"/>
      <c r="D23" s="18"/>
      <c r="E23" s="18"/>
      <c r="F23" s="18"/>
      <c r="G23" s="16"/>
      <c r="H23" s="16"/>
    </row>
    <row r="24" spans="1:8" x14ac:dyDescent="0.2">
      <c r="A24" s="86"/>
      <c r="B24" s="86"/>
      <c r="C24" s="18"/>
      <c r="D24" s="18"/>
      <c r="E24" s="18"/>
      <c r="F24" s="18"/>
      <c r="G24" s="16"/>
      <c r="H24" s="16"/>
    </row>
    <row r="25" spans="1:8" x14ac:dyDescent="0.2">
      <c r="A25" s="86"/>
      <c r="B25" s="86"/>
      <c r="C25" s="18"/>
      <c r="D25" s="18"/>
      <c r="E25" s="18"/>
      <c r="F25" s="18"/>
      <c r="G25" s="16"/>
      <c r="H25" s="16"/>
    </row>
    <row r="26" spans="1:8" x14ac:dyDescent="0.2">
      <c r="A26" s="86"/>
      <c r="B26" s="86"/>
      <c r="C26" s="18"/>
      <c r="D26" s="18"/>
      <c r="E26" s="18"/>
      <c r="F26" s="18"/>
      <c r="G26" s="16"/>
      <c r="H26" s="16"/>
    </row>
    <row r="27" spans="1:8" x14ac:dyDescent="0.2">
      <c r="A27" s="86"/>
      <c r="B27" s="86"/>
      <c r="C27" s="18"/>
      <c r="D27" s="18"/>
      <c r="E27" s="18"/>
      <c r="F27" s="18"/>
      <c r="G27" s="16"/>
      <c r="H27" s="16"/>
    </row>
    <row r="28" spans="1:8" x14ac:dyDescent="0.2">
      <c r="A28" s="86"/>
      <c r="B28" s="86"/>
      <c r="C28" s="18"/>
      <c r="D28" s="18"/>
      <c r="E28" s="18"/>
      <c r="F28" s="18"/>
      <c r="G28" s="16"/>
      <c r="H28" s="16"/>
    </row>
    <row r="29" spans="1:8" x14ac:dyDescent="0.2">
      <c r="A29" s="86"/>
      <c r="B29" s="86"/>
      <c r="C29" s="18"/>
      <c r="D29" s="18"/>
      <c r="E29" s="18"/>
      <c r="F29" s="18"/>
      <c r="G29" s="16"/>
      <c r="H29" s="16"/>
    </row>
    <row r="30" spans="1:8" x14ac:dyDescent="0.2">
      <c r="A30" s="95"/>
      <c r="B30" s="95"/>
      <c r="C30" s="20"/>
      <c r="D30" s="20"/>
      <c r="E30" s="20"/>
      <c r="F30" s="20"/>
      <c r="G30" s="19"/>
      <c r="H30" s="19"/>
    </row>
    <row r="31" spans="1:8" x14ac:dyDescent="0.2">
      <c r="A31" s="78" t="str">
        <f>VLOOKUP("A31",Textfelder,2,FALSE)</f>
        <v>Summe Konstruktionsbeton</v>
      </c>
      <c r="B31" s="78"/>
      <c r="C31" s="78"/>
      <c r="D31" s="90" t="str">
        <f>VLOOKUP("D31",Textfelder,2,FALSE)</f>
        <v>Übertrag Menge aus anderen Formularen:</v>
      </c>
      <c r="E31" s="90"/>
      <c r="F31" s="79"/>
      <c r="G31" s="78">
        <f>ROUND(SUMIF(C$11:C$30,"&lt;&gt;"&amp;Konstanten!B8,G$11:G$30),0)</f>
        <v>0</v>
      </c>
      <c r="H31" s="34"/>
    </row>
    <row r="32" spans="1:8" x14ac:dyDescent="0.2">
      <c r="A32" s="80" t="str">
        <f>VLOOKUP("A32",Textfelder,2,FALSE)</f>
        <v>Summe RC-Beton</v>
      </c>
      <c r="B32" s="80"/>
      <c r="C32" s="80"/>
      <c r="D32" s="87" t="str">
        <f>VLOOKUP("D32",Textfelder,2,FALSE)</f>
        <v>Übertrag Menge aus anderen Formularen:</v>
      </c>
      <c r="E32" s="87"/>
      <c r="F32" s="81"/>
      <c r="G32" s="80">
        <f>ROUND(SUMIF(E$11:E$30,"&lt;&gt;"&amp;Konstanten!B37,G$11:G$30),0)</f>
        <v>0</v>
      </c>
      <c r="H32" s="77"/>
    </row>
    <row r="33" spans="1:9" x14ac:dyDescent="0.2">
      <c r="A33" s="80" t="str">
        <f>VLOOKUP("A33",Textfelder,2,FALSE)</f>
        <v>Summe RC-Konstruktionsbeton</v>
      </c>
      <c r="B33" s="80"/>
      <c r="C33" s="80"/>
      <c r="D33" s="87" t="str">
        <f>VLOOKUP("D33",Textfelder,2,FALSE)</f>
        <v>Übertrag Menge aus anderen Formularen:</v>
      </c>
      <c r="E33" s="87"/>
      <c r="F33" s="85"/>
      <c r="G33" s="84">
        <f>ROUND(SUMPRODUCT((C11:C30&lt;&gt;Konstanten!$B$8)*(E11:E30&lt;&gt;Konstanten!$B$37),G11:G30),0)</f>
        <v>0</v>
      </c>
      <c r="H33" s="77"/>
    </row>
    <row r="34" spans="1:9" x14ac:dyDescent="0.2">
      <c r="A34" s="82" t="str">
        <f>VLOOKUP("A34",Textfelder,2,FALSE)</f>
        <v>Summe Beton nach Zusammensetzung</v>
      </c>
      <c r="B34" s="82"/>
      <c r="C34" s="82"/>
      <c r="D34" s="91" t="str">
        <f>VLOOKUP("D34",Textfelder,2,FALSE)</f>
        <v>Übertrag Menge aus anderen Formularen:</v>
      </c>
      <c r="E34" s="91"/>
      <c r="F34" s="83"/>
      <c r="G34" s="82">
        <f>ROUND(SUMIF(C11:C30,Konstanten!B8,G11:G30),0)</f>
        <v>0</v>
      </c>
      <c r="H34" s="35"/>
    </row>
    <row r="35" spans="1:9" x14ac:dyDescent="0.2">
      <c r="A35" s="13" t="str">
        <f>VLOOKUP("A35",Textfelder,2,FALSE)</f>
        <v>Summe Beton</v>
      </c>
      <c r="B35" s="13"/>
      <c r="C35" s="13"/>
      <c r="D35" s="13"/>
      <c r="E35" s="13"/>
      <c r="F35" s="28">
        <f>ROUND(SUM(F31:F34),0)</f>
        <v>0</v>
      </c>
      <c r="G35" s="13">
        <f>ROUND(SUM(G11:G30),0)</f>
        <v>0</v>
      </c>
      <c r="H35" s="13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5"/>
    </row>
    <row r="37" spans="1:9" x14ac:dyDescent="0.2">
      <c r="A37" s="6" t="str">
        <f>VLOOKUP("A35",Textfelder,2,FALSE)</f>
        <v>Summe Beton</v>
      </c>
      <c r="B37" s="94" t="str">
        <f>VLOOKUP("B35",Textfelder,2,FALSE)</f>
        <v>Thema</v>
      </c>
      <c r="C37" s="94"/>
      <c r="D37" s="94"/>
      <c r="E37" s="94"/>
      <c r="F37" s="6" t="str">
        <f>VLOOKUP("F35",Textfelder,2,FALSE)</f>
        <v>Übertrag</v>
      </c>
      <c r="G37" s="6" t="str">
        <f>VLOOKUP("G35",Textfelder,2,FALSE)</f>
        <v>Resultat</v>
      </c>
      <c r="H37" s="6" t="str">
        <f>VLOOKUP("H35",Textfelder,2,FALSE)</f>
        <v>Bewertung</v>
      </c>
    </row>
    <row r="38" spans="1:9" x14ac:dyDescent="0.2">
      <c r="A38" s="29" t="s">
        <v>72</v>
      </c>
      <c r="B38" s="29" t="str">
        <f>VLOOKUP("B36",Textfelder,2,FALSE)</f>
        <v xml:space="preserve">Minimaler Anteil RC-Beton </v>
      </c>
      <c r="C38" s="29"/>
      <c r="D38" s="29"/>
      <c r="E38" s="29"/>
      <c r="F38" s="36"/>
      <c r="G38" s="30" t="str">
        <f>IF(G35+F35=0,"",(SUMIF(E11:E30,"&lt;&gt;"&amp;Konstanten!B37,'Nachweis RC-Beton'!G11:G30)+F38*F35)/('Nachweis RC-Beton'!G35+F35))</f>
        <v/>
      </c>
      <c r="H38" s="29" t="str">
        <f>IF(G38="","",IF(G38&gt;=0.5,Textfelder!B40,Textfelder!B41))</f>
        <v/>
      </c>
    </row>
    <row r="39" spans="1:9" x14ac:dyDescent="0.2">
      <c r="A39" s="9" t="s">
        <v>43</v>
      </c>
      <c r="B39" s="9" t="str">
        <f>VLOOKUP("B37",Textfelder,2,FALSE)</f>
        <v xml:space="preserve">Konstruktionsbeton mit Gesteinskörnung von mindestens 40% RC-Anteil </v>
      </c>
      <c r="C39" s="9"/>
      <c r="D39" s="9"/>
      <c r="E39" s="9"/>
      <c r="F39" s="37"/>
      <c r="G39" s="31" t="str">
        <f>IF(OR(G31+F31=0,G38&lt;0.5),"",(SUMPRODUCT(((E11:E30=Konstanten!B39)+(E11:E30=Konstanten!B40)+(E11:E30=Konstanten!B42)+(E11:E30=Konstanten!B43)&gt;0)*(C11:C30&lt;&gt;Konstanten!B8)*'Nachweis RC-Beton'!G11:G30)+F39*F33)/(G33+F33))</f>
        <v/>
      </c>
      <c r="H39" s="9" t="str">
        <f>IF(G39="","",IF(G39&gt;=0.8,Textfelder!B40,Textfelder!B41))</f>
        <v/>
      </c>
    </row>
    <row r="40" spans="1:9" x14ac:dyDescent="0.2">
      <c r="A40" s="9" t="s">
        <v>73</v>
      </c>
      <c r="B40" s="9" t="str">
        <f>VLOOKUP("B38",Textfelder,2,FALSE)</f>
        <v>Beton nach Zusammensetzung mit Gesteinskörnung von mindestens 80% RC-Anteil</v>
      </c>
      <c r="C40" s="9"/>
      <c r="D40" s="9"/>
      <c r="E40" s="9"/>
      <c r="F40" s="37"/>
      <c r="G40" s="31" t="str">
        <f>IF(OR(G34+F34=0,G38&lt;0.5),"",(SUMPRODUCT((E11:E30=Konstanten!B40)*(C11:C30=Konstanten!B8)*'Nachweis RC-Beton'!G11:G30)+F40*F34)/(G34+F34))</f>
        <v/>
      </c>
      <c r="H40" s="9" t="str">
        <f>IF(G40="","",IF(G40&gt;=0.8,Textfelder!B40,Textfelder!B41))</f>
        <v/>
      </c>
    </row>
    <row r="41" spans="1:9" x14ac:dyDescent="0.2">
      <c r="A41" s="9" t="s">
        <v>44</v>
      </c>
      <c r="B41" s="9" t="str">
        <f>VLOOKUP("B39",Textfelder,2,FALSE)</f>
        <v xml:space="preserve">Konstruktionsbeton mit Gesteinskörnung von mindestens 25% Mischgranulat </v>
      </c>
      <c r="C41" s="9"/>
      <c r="D41" s="9"/>
      <c r="E41" s="9"/>
      <c r="F41" s="37"/>
      <c r="G41" s="31" t="str">
        <f>IF(OR(G31+F31=0,G38&lt;0.5),"",(SUMPRODUCT((((E11:E30=Konstanten!B41)+(E11:E30=Konstanten!B42)+(E11:E30=Konstanten!B43))&gt;0)*(C11:C30&lt;&gt;Konstanten!B8)*G11:G30)+F41*F33)/(G33+F33))</f>
        <v/>
      </c>
      <c r="H41" s="9" t="str">
        <f>IF(G41="","",IF(G41&gt;=0.8,Textfelder!B40,Textfelder!B41))</f>
        <v/>
      </c>
    </row>
    <row r="42" spans="1:9" x14ac:dyDescent="0.2">
      <c r="A42" s="32" t="s">
        <v>74</v>
      </c>
      <c r="B42" s="9" t="str">
        <f>VLOOKUP("B40",Textfelder,2,FALSE)</f>
        <v>Einsatz von Zementarten CEM II/A-LL, CEM II/B-LL, CEM III/A und CEM III/B</v>
      </c>
      <c r="C42" s="32"/>
      <c r="D42" s="32"/>
      <c r="E42" s="32"/>
      <c r="F42" s="38"/>
      <c r="G42" s="33" t="str">
        <f>IF(OR(G35+F35=0,G38&lt;0.5),"",(SUMPRODUCT(((F11:F30=Konstanten!B47)+(F11:F30=Konstanten!B49)+(F11:F30=Konstanten!B50)+(F11:F30=Konstanten!B51))*G11:G30)+F42*F35)/(G35+F35))</f>
        <v/>
      </c>
      <c r="H42" s="32" t="str">
        <f>IF(G42="","",IF(G42&gt;=0.8,Textfelder!B40,Textfelder!B41))</f>
        <v/>
      </c>
    </row>
  </sheetData>
  <sheetProtection password="C4D4" sheet="1" objects="1" scenarios="1" selectLockedCells="1"/>
  <mergeCells count="26">
    <mergeCell ref="C3:E3"/>
    <mergeCell ref="C4:E4"/>
    <mergeCell ref="A10:B10"/>
    <mergeCell ref="B37:E37"/>
    <mergeCell ref="A11:B11"/>
    <mergeCell ref="A12:B12"/>
    <mergeCell ref="C7:E7"/>
    <mergeCell ref="C8:E8"/>
    <mergeCell ref="A30:B30"/>
    <mergeCell ref="A20:B20"/>
    <mergeCell ref="A21:B21"/>
    <mergeCell ref="A22:B22"/>
    <mergeCell ref="A23:B23"/>
    <mergeCell ref="A24:B24"/>
    <mergeCell ref="A25:B25"/>
    <mergeCell ref="A26:B26"/>
    <mergeCell ref="G4:H4"/>
    <mergeCell ref="G7:H7"/>
    <mergeCell ref="G8:H8"/>
    <mergeCell ref="D31:E31"/>
    <mergeCell ref="D34:E34"/>
    <mergeCell ref="A27:B27"/>
    <mergeCell ref="A28:B28"/>
    <mergeCell ref="A29:B29"/>
    <mergeCell ref="D32:E32"/>
    <mergeCell ref="D33:E33"/>
  </mergeCells>
  <phoneticPr fontId="0" type="noConversion"/>
  <conditionalFormatting sqref="H38:H42">
    <cfRule type="containsText" dxfId="1" priority="1" stopIfTrue="1" operator="containsText" text="Nicht erfüllt">
      <formula>NOT(ISERROR(SEARCH("Nicht erfüllt",H38)))</formula>
    </cfRule>
    <cfRule type="containsText" dxfId="0" priority="2" stopIfTrue="1" operator="containsText" text="Erfüllt">
      <formula>NOT(ISERROR(SEARCH("Erfüllt",H38)))</formula>
    </cfRule>
  </conditionalFormatting>
  <dataValidations count="6">
    <dataValidation type="list" allowBlank="1" showInputMessage="1" showErrorMessage="1" sqref="C11:C30">
      <formula1>Festigkeitsklasse</formula1>
    </dataValidation>
    <dataValidation type="list" allowBlank="1" showInputMessage="1" showErrorMessage="1" sqref="D11:D30">
      <formula1>Expositionsklasse</formula1>
    </dataValidation>
    <dataValidation type="list" allowBlank="1" showInputMessage="1" showErrorMessage="1" sqref="E11:E30">
      <formula1>Gesteinskörnung</formula1>
    </dataValidation>
    <dataValidation type="list" allowBlank="1" showInputMessage="1" showErrorMessage="1" sqref="F11:F30">
      <formula1>Zementart</formula1>
    </dataValidation>
    <dataValidation type="decimal" allowBlank="1" showInputMessage="1" showErrorMessage="1" errorTitle="Falsche Eingabe" error="Der Wert, den Sie eingegeben haben, ist entweder kleiner als 0% oder grösser als 100%." sqref="F38:F42">
      <formula1>0</formula1>
      <formula2>1</formula2>
    </dataValidation>
    <dataValidation type="list" allowBlank="1" showInputMessage="1" showErrorMessage="1" sqref="F1">
      <formula1>Sprachen</formula1>
    </dataValidation>
  </dataValidations>
  <pageMargins left="0.70866141732283472" right="0.78740157480314965" top="0.98425196850393704" bottom="0.82677165354330717" header="0.51181102362204722" footer="0.35433070866141736"/>
  <pageSetup paperSize="9" scale="89" orientation="landscape" r:id="rId1"/>
  <headerFooter scaleWithDoc="0">
    <oddHeader>&amp;L&amp;"Calibri,Standard"&amp;8MINERGIE-ECO&amp;R&amp;"Calibri,Standard"&amp;8Nachweis RC-Beton und Zementarten</oddHeader>
    <oddFooter xml:space="preserve">&amp;L&amp;"Calibri,Standard"&amp;8Druck vom &amp;D&amp;C&amp;"DIN-Regular,Standard"&amp;8
&amp;R&amp;"Calibri,Standard"&amp;8Minergie-Eco Zertifizierungsstelle CH &amp;"DIN-Regular,Standard"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6" workbookViewId="0">
      <selection activeCell="F6" sqref="F6"/>
    </sheetView>
  </sheetViews>
  <sheetFormatPr baseColWidth="10" defaultRowHeight="12.75" x14ac:dyDescent="0.2"/>
  <cols>
    <col min="1" max="1" width="16.28515625" bestFit="1" customWidth="1"/>
  </cols>
  <sheetData>
    <row r="1" spans="1:7" ht="15" x14ac:dyDescent="0.25">
      <c r="A1" s="66" t="s">
        <v>52</v>
      </c>
      <c r="B1" s="21"/>
      <c r="C1" s="21"/>
      <c r="D1" s="21"/>
      <c r="E1" s="21"/>
      <c r="F1" s="21"/>
      <c r="G1" s="21"/>
    </row>
    <row r="4" spans="1:7" x14ac:dyDescent="0.2">
      <c r="A4" s="27" t="s">
        <v>132</v>
      </c>
      <c r="B4" s="27" t="s">
        <v>123</v>
      </c>
      <c r="C4" s="27" t="str">
        <f>Textfelder!C3</f>
        <v>Deutsch</v>
      </c>
      <c r="D4" s="27" t="str">
        <f>Textfelder!D3</f>
        <v>Français</v>
      </c>
      <c r="E4" s="27" t="str">
        <f>Textfelder!E3</f>
        <v>Italiano</v>
      </c>
      <c r="F4" s="21"/>
      <c r="G4" s="27" t="s">
        <v>133</v>
      </c>
    </row>
    <row r="6" spans="1:7" x14ac:dyDescent="0.2">
      <c r="A6" s="24" t="s">
        <v>48</v>
      </c>
      <c r="B6" s="22" t="str">
        <f>INDEX($C6:$E6,1,MATCH(Sprachwahl,Sprachen,0))</f>
        <v>V 2020-2</v>
      </c>
      <c r="C6" s="62" t="str">
        <f>VersionsBez</f>
        <v>V 2020-2</v>
      </c>
      <c r="D6" s="62" t="str">
        <f>VersionsBez</f>
        <v>V 2020-2</v>
      </c>
      <c r="E6" s="62" t="str">
        <f>VersionsBez</f>
        <v>V 2020-2</v>
      </c>
    </row>
    <row r="7" spans="1:7" x14ac:dyDescent="0.2">
      <c r="A7" s="42"/>
      <c r="B7" s="43"/>
      <c r="C7" s="44"/>
    </row>
    <row r="8" spans="1:7" ht="38.25" x14ac:dyDescent="0.2">
      <c r="A8" s="26" t="s">
        <v>1</v>
      </c>
      <c r="B8" s="22" t="str">
        <f t="shared" ref="B8:B23" si="0">INDEX($C8:$E8,1,MATCH(Sprachwahl,Sprachen,0))</f>
        <v>Beton n. Zusammens.</v>
      </c>
      <c r="C8" s="46" t="s">
        <v>188</v>
      </c>
      <c r="D8" s="46" t="s">
        <v>189</v>
      </c>
      <c r="E8" s="46" t="s">
        <v>190</v>
      </c>
    </row>
    <row r="9" spans="1:7" x14ac:dyDescent="0.2">
      <c r="A9" s="26"/>
      <c r="B9" s="22" t="str">
        <f t="shared" si="0"/>
        <v>C12/15</v>
      </c>
      <c r="C9" s="47" t="s">
        <v>4</v>
      </c>
      <c r="D9" s="46" t="s">
        <v>4</v>
      </c>
      <c r="E9" s="47" t="s">
        <v>4</v>
      </c>
    </row>
    <row r="10" spans="1:7" x14ac:dyDescent="0.2">
      <c r="A10" s="26"/>
      <c r="B10" s="22" t="str">
        <f t="shared" si="0"/>
        <v>C16/20</v>
      </c>
      <c r="C10" s="47" t="s">
        <v>5</v>
      </c>
      <c r="D10" s="47" t="s">
        <v>5</v>
      </c>
      <c r="E10" s="47" t="s">
        <v>5</v>
      </c>
    </row>
    <row r="11" spans="1:7" x14ac:dyDescent="0.2">
      <c r="A11" s="26"/>
      <c r="B11" s="22" t="str">
        <f t="shared" si="0"/>
        <v>C20/25</v>
      </c>
      <c r="C11" s="47" t="s">
        <v>6</v>
      </c>
      <c r="D11" s="47" t="s">
        <v>6</v>
      </c>
      <c r="E11" s="47" t="s">
        <v>6</v>
      </c>
    </row>
    <row r="12" spans="1:7" x14ac:dyDescent="0.2">
      <c r="A12" s="26"/>
      <c r="B12" s="22" t="str">
        <f t="shared" si="0"/>
        <v>C25/30</v>
      </c>
      <c r="C12" s="47" t="s">
        <v>7</v>
      </c>
      <c r="D12" s="47" t="s">
        <v>7</v>
      </c>
      <c r="E12" s="47" t="s">
        <v>7</v>
      </c>
    </row>
    <row r="13" spans="1:7" x14ac:dyDescent="0.2">
      <c r="A13" s="26"/>
      <c r="B13" s="22" t="str">
        <f t="shared" si="0"/>
        <v>C30/37</v>
      </c>
      <c r="C13" s="48" t="s">
        <v>8</v>
      </c>
      <c r="D13" s="48" t="s">
        <v>8</v>
      </c>
      <c r="E13" s="48" t="s">
        <v>8</v>
      </c>
    </row>
    <row r="14" spans="1:7" x14ac:dyDescent="0.2">
      <c r="A14" s="26"/>
      <c r="B14" s="22" t="str">
        <f t="shared" si="0"/>
        <v>C35/45</v>
      </c>
      <c r="C14" s="47" t="s">
        <v>9</v>
      </c>
      <c r="D14" s="47" t="s">
        <v>9</v>
      </c>
      <c r="E14" s="47" t="s">
        <v>9</v>
      </c>
    </row>
    <row r="15" spans="1:7" x14ac:dyDescent="0.2">
      <c r="A15" s="26"/>
      <c r="B15" s="22" t="str">
        <f t="shared" si="0"/>
        <v>C40/50</v>
      </c>
      <c r="C15" s="47" t="s">
        <v>10</v>
      </c>
      <c r="D15" s="47" t="s">
        <v>10</v>
      </c>
      <c r="E15" s="47" t="s">
        <v>10</v>
      </c>
    </row>
    <row r="16" spans="1:7" x14ac:dyDescent="0.2">
      <c r="A16" s="26"/>
      <c r="B16" s="22" t="str">
        <f t="shared" si="0"/>
        <v>C45/55</v>
      </c>
      <c r="C16" s="47" t="s">
        <v>11</v>
      </c>
      <c r="D16" s="47" t="s">
        <v>11</v>
      </c>
      <c r="E16" s="47" t="s">
        <v>11</v>
      </c>
    </row>
    <row r="17" spans="1:7" x14ac:dyDescent="0.2">
      <c r="A17" s="26"/>
      <c r="B17" s="22" t="str">
        <f t="shared" si="0"/>
        <v>C50/60</v>
      </c>
      <c r="C17" s="47" t="s">
        <v>12</v>
      </c>
      <c r="D17" s="47" t="s">
        <v>12</v>
      </c>
      <c r="E17" s="47" t="s">
        <v>12</v>
      </c>
    </row>
    <row r="18" spans="1:7" x14ac:dyDescent="0.2">
      <c r="A18" s="26"/>
      <c r="B18" s="22" t="str">
        <f t="shared" si="0"/>
        <v>C55/67</v>
      </c>
      <c r="C18" s="48" t="s">
        <v>13</v>
      </c>
      <c r="D18" s="48" t="s">
        <v>13</v>
      </c>
      <c r="E18" s="48" t="s">
        <v>13</v>
      </c>
    </row>
    <row r="19" spans="1:7" x14ac:dyDescent="0.2">
      <c r="A19" s="26"/>
      <c r="B19" s="22" t="str">
        <f t="shared" si="0"/>
        <v>C60/75</v>
      </c>
      <c r="C19" s="47" t="s">
        <v>14</v>
      </c>
      <c r="D19" s="47" t="s">
        <v>14</v>
      </c>
      <c r="E19" s="47" t="s">
        <v>14</v>
      </c>
    </row>
    <row r="20" spans="1:7" x14ac:dyDescent="0.2">
      <c r="A20" s="26"/>
      <c r="B20" s="22" t="str">
        <f t="shared" si="0"/>
        <v>C70/85</v>
      </c>
      <c r="C20" s="47" t="s">
        <v>15</v>
      </c>
      <c r="D20" s="47" t="s">
        <v>15</v>
      </c>
      <c r="E20" s="47" t="s">
        <v>15</v>
      </c>
    </row>
    <row r="21" spans="1:7" x14ac:dyDescent="0.2">
      <c r="A21" s="26"/>
      <c r="B21" s="22" t="str">
        <f t="shared" si="0"/>
        <v>C80/95</v>
      </c>
      <c r="C21" s="47" t="s">
        <v>16</v>
      </c>
      <c r="D21" s="47" t="s">
        <v>16</v>
      </c>
      <c r="E21" s="47" t="s">
        <v>16</v>
      </c>
    </row>
    <row r="22" spans="1:7" x14ac:dyDescent="0.2">
      <c r="A22" s="26"/>
      <c r="B22" s="22" t="str">
        <f t="shared" si="0"/>
        <v>C90/105</v>
      </c>
      <c r="C22" s="47" t="s">
        <v>17</v>
      </c>
      <c r="D22" s="47" t="s">
        <v>17</v>
      </c>
      <c r="E22" s="47" t="s">
        <v>17</v>
      </c>
    </row>
    <row r="23" spans="1:7" x14ac:dyDescent="0.2">
      <c r="A23" s="26"/>
      <c r="B23" s="22" t="str">
        <f t="shared" si="0"/>
        <v>C100/115</v>
      </c>
      <c r="C23" s="47" t="s">
        <v>18</v>
      </c>
      <c r="D23" s="47" t="s">
        <v>18</v>
      </c>
      <c r="E23" s="47" t="s">
        <v>18</v>
      </c>
    </row>
    <row r="24" spans="1:7" x14ac:dyDescent="0.2">
      <c r="A24" s="45"/>
    </row>
    <row r="25" spans="1:7" x14ac:dyDescent="0.2">
      <c r="A25" s="26" t="s">
        <v>3</v>
      </c>
      <c r="B25" s="41" t="str">
        <f t="shared" ref="B25:B35" si="1">INDEX($C25:$E25,1,MATCH(Sprachwahl,Sprachen,0))</f>
        <v>X0</v>
      </c>
      <c r="C25" s="49" t="s">
        <v>19</v>
      </c>
      <c r="D25" s="49" t="s">
        <v>19</v>
      </c>
      <c r="E25" s="49" t="s">
        <v>19</v>
      </c>
      <c r="G25" s="41" t="s">
        <v>20</v>
      </c>
    </row>
    <row r="26" spans="1:7" x14ac:dyDescent="0.2">
      <c r="A26" s="26"/>
      <c r="B26" s="41" t="str">
        <f t="shared" si="1"/>
        <v>XC1(CH) trocken</v>
      </c>
      <c r="C26" s="49" t="s">
        <v>32</v>
      </c>
      <c r="D26" s="50" t="s">
        <v>124</v>
      </c>
      <c r="E26" s="50" t="s">
        <v>125</v>
      </c>
      <c r="G26" s="41" t="s">
        <v>54</v>
      </c>
    </row>
    <row r="27" spans="1:7" x14ac:dyDescent="0.2">
      <c r="A27" s="26"/>
      <c r="B27" s="41" t="str">
        <f t="shared" si="1"/>
        <v>XC1(CH) nass</v>
      </c>
      <c r="C27" s="49" t="s">
        <v>33</v>
      </c>
      <c r="D27" s="50" t="s">
        <v>126</v>
      </c>
      <c r="E27" s="50" t="s">
        <v>127</v>
      </c>
      <c r="G27" s="41" t="s">
        <v>55</v>
      </c>
    </row>
    <row r="28" spans="1:7" x14ac:dyDescent="0.2">
      <c r="A28" s="26"/>
      <c r="B28" s="41" t="str">
        <f t="shared" si="1"/>
        <v>XC2(CH)</v>
      </c>
      <c r="C28" s="49" t="s">
        <v>39</v>
      </c>
      <c r="D28" s="49" t="s">
        <v>39</v>
      </c>
      <c r="E28" s="49" t="s">
        <v>39</v>
      </c>
      <c r="G28" s="41" t="s">
        <v>21</v>
      </c>
    </row>
    <row r="29" spans="1:7" x14ac:dyDescent="0.2">
      <c r="A29" s="26"/>
      <c r="B29" s="41" t="str">
        <f t="shared" si="1"/>
        <v>XC3(CH)</v>
      </c>
      <c r="C29" s="49" t="s">
        <v>40</v>
      </c>
      <c r="D29" s="49" t="s">
        <v>40</v>
      </c>
      <c r="E29" s="49" t="s">
        <v>40</v>
      </c>
      <c r="G29" s="41" t="s">
        <v>22</v>
      </c>
    </row>
    <row r="30" spans="1:7" x14ac:dyDescent="0.2">
      <c r="A30" s="26"/>
      <c r="B30" s="41" t="str">
        <f t="shared" si="1"/>
        <v>XC4(CH)</v>
      </c>
      <c r="C30" s="49" t="s">
        <v>41</v>
      </c>
      <c r="D30" s="49" t="s">
        <v>41</v>
      </c>
      <c r="E30" s="49" t="s">
        <v>41</v>
      </c>
      <c r="G30" s="41" t="s">
        <v>23</v>
      </c>
    </row>
    <row r="31" spans="1:7" x14ac:dyDescent="0.2">
      <c r="A31" s="26"/>
      <c r="B31" s="41" t="str">
        <f t="shared" si="1"/>
        <v>XD(CH)</v>
      </c>
      <c r="C31" s="49" t="s">
        <v>34</v>
      </c>
      <c r="D31" s="49" t="s">
        <v>34</v>
      </c>
      <c r="E31" s="49" t="s">
        <v>34</v>
      </c>
      <c r="G31" s="41"/>
    </row>
    <row r="32" spans="1:7" x14ac:dyDescent="0.2">
      <c r="A32" s="26"/>
      <c r="B32" s="41" t="str">
        <f t="shared" si="1"/>
        <v>XF(CH)</v>
      </c>
      <c r="C32" s="49" t="s">
        <v>35</v>
      </c>
      <c r="D32" s="49" t="s">
        <v>35</v>
      </c>
      <c r="E32" s="49" t="s">
        <v>35</v>
      </c>
      <c r="G32" s="41"/>
    </row>
    <row r="33" spans="1:7" x14ac:dyDescent="0.2">
      <c r="A33" s="26"/>
      <c r="B33" s="41" t="str">
        <f t="shared" si="1"/>
        <v>XA1(CH)</v>
      </c>
      <c r="C33" s="49" t="s">
        <v>36</v>
      </c>
      <c r="D33" s="49" t="s">
        <v>36</v>
      </c>
      <c r="E33" s="49" t="s">
        <v>36</v>
      </c>
      <c r="G33" s="41" t="s">
        <v>24</v>
      </c>
    </row>
    <row r="34" spans="1:7" x14ac:dyDescent="0.2">
      <c r="A34" s="26"/>
      <c r="B34" s="41" t="str">
        <f t="shared" si="1"/>
        <v>XA2(CH)</v>
      </c>
      <c r="C34" s="49" t="s">
        <v>37</v>
      </c>
      <c r="D34" s="49" t="s">
        <v>37</v>
      </c>
      <c r="E34" s="49" t="s">
        <v>37</v>
      </c>
      <c r="G34" s="41" t="s">
        <v>25</v>
      </c>
    </row>
    <row r="35" spans="1:7" x14ac:dyDescent="0.2">
      <c r="A35" s="26"/>
      <c r="B35" s="41" t="str">
        <f t="shared" si="1"/>
        <v>XA3(CH)</v>
      </c>
      <c r="C35" s="49" t="s">
        <v>38</v>
      </c>
      <c r="D35" s="49" t="s">
        <v>38</v>
      </c>
      <c r="E35" s="49" t="s">
        <v>38</v>
      </c>
      <c r="G35" s="41" t="s">
        <v>26</v>
      </c>
    </row>
    <row r="36" spans="1:7" x14ac:dyDescent="0.2">
      <c r="A36" s="45"/>
    </row>
    <row r="37" spans="1:7" x14ac:dyDescent="0.2">
      <c r="A37" s="26" t="s">
        <v>2</v>
      </c>
      <c r="B37" s="41" t="str">
        <f t="shared" ref="B37:B43" si="2">INDEX($C37:$E37,1,MATCH(Sprachwahl,Sprachen,0))</f>
        <v>Primärmaterial</v>
      </c>
      <c r="C37" s="51" t="s">
        <v>27</v>
      </c>
      <c r="D37" s="52" t="s">
        <v>130</v>
      </c>
      <c r="E37" s="52" t="s">
        <v>131</v>
      </c>
    </row>
    <row r="38" spans="1:7" x14ac:dyDescent="0.2">
      <c r="A38" s="26"/>
      <c r="B38" s="41" t="str">
        <f t="shared" si="2"/>
        <v>RC-C 25-39%</v>
      </c>
      <c r="C38" s="51" t="s">
        <v>28</v>
      </c>
      <c r="D38" s="51" t="s">
        <v>28</v>
      </c>
      <c r="E38" s="51" t="s">
        <v>28</v>
      </c>
    </row>
    <row r="39" spans="1:7" x14ac:dyDescent="0.2">
      <c r="A39" s="26"/>
      <c r="B39" s="41" t="str">
        <f t="shared" si="2"/>
        <v>RC-C 40-79%</v>
      </c>
      <c r="C39" s="51" t="s">
        <v>29</v>
      </c>
      <c r="D39" s="51" t="s">
        <v>29</v>
      </c>
      <c r="E39" s="51" t="s">
        <v>29</v>
      </c>
    </row>
    <row r="40" spans="1:7" x14ac:dyDescent="0.2">
      <c r="A40" s="26"/>
      <c r="B40" s="41" t="str">
        <f t="shared" si="2"/>
        <v>RC-C &gt;=80%</v>
      </c>
      <c r="C40" s="51" t="s">
        <v>83</v>
      </c>
      <c r="D40" s="51" t="s">
        <v>83</v>
      </c>
      <c r="E40" s="51" t="s">
        <v>83</v>
      </c>
    </row>
    <row r="41" spans="1:7" x14ac:dyDescent="0.2">
      <c r="A41" s="26"/>
      <c r="B41" s="41" t="str">
        <f t="shared" si="2"/>
        <v>RC-M 25-39%</v>
      </c>
      <c r="C41" s="51" t="s">
        <v>80</v>
      </c>
      <c r="D41" s="51" t="s">
        <v>80</v>
      </c>
      <c r="E41" s="51" t="s">
        <v>80</v>
      </c>
    </row>
    <row r="42" spans="1:7" x14ac:dyDescent="0.2">
      <c r="A42" s="26"/>
      <c r="B42" s="41" t="str">
        <f t="shared" si="2"/>
        <v>RC-M &gt;=40%</v>
      </c>
      <c r="C42" s="51" t="s">
        <v>81</v>
      </c>
      <c r="D42" s="51" t="s">
        <v>81</v>
      </c>
      <c r="E42" s="51" t="s">
        <v>81</v>
      </c>
    </row>
    <row r="43" spans="1:7" x14ac:dyDescent="0.2">
      <c r="A43" s="26"/>
      <c r="B43" s="41" t="str">
        <f t="shared" si="2"/>
        <v>RC-M mit Rb &gt;=25% und Rc &gt;=15%</v>
      </c>
      <c r="C43" s="51" t="s">
        <v>82</v>
      </c>
      <c r="D43" s="52" t="s">
        <v>128</v>
      </c>
      <c r="E43" s="52" t="s">
        <v>129</v>
      </c>
    </row>
    <row r="44" spans="1:7" x14ac:dyDescent="0.2">
      <c r="A44" s="45"/>
      <c r="B44" s="1"/>
    </row>
    <row r="45" spans="1:7" x14ac:dyDescent="0.2">
      <c r="A45" s="26" t="s">
        <v>53</v>
      </c>
      <c r="B45" s="23" t="str">
        <f t="shared" ref="B45:B52" si="3">INDEX($C45:$E45,1,MATCH(Sprachwahl,Sprachen,0))</f>
        <v>CEM I</v>
      </c>
      <c r="C45" s="53" t="s">
        <v>56</v>
      </c>
      <c r="D45" s="53" t="s">
        <v>56</v>
      </c>
      <c r="E45" s="53" t="s">
        <v>56</v>
      </c>
    </row>
    <row r="46" spans="1:7" x14ac:dyDescent="0.2">
      <c r="A46" s="26"/>
      <c r="B46" s="23" t="str">
        <f t="shared" si="3"/>
        <v>CEM II/A</v>
      </c>
      <c r="C46" s="53" t="s">
        <v>57</v>
      </c>
      <c r="D46" s="53" t="s">
        <v>57</v>
      </c>
      <c r="E46" s="53" t="s">
        <v>57</v>
      </c>
    </row>
    <row r="47" spans="1:7" x14ac:dyDescent="0.2">
      <c r="A47" s="26"/>
      <c r="B47" s="23" t="str">
        <f t="shared" si="3"/>
        <v>CEM II/A-LL</v>
      </c>
      <c r="C47" s="53" t="s">
        <v>216</v>
      </c>
      <c r="D47" s="53" t="s">
        <v>216</v>
      </c>
      <c r="E47" s="53" t="s">
        <v>216</v>
      </c>
    </row>
    <row r="48" spans="1:7" x14ac:dyDescent="0.2">
      <c r="A48" s="26"/>
      <c r="B48" s="23" t="str">
        <f t="shared" si="3"/>
        <v>CEM II/B</v>
      </c>
      <c r="C48" s="53" t="s">
        <v>58</v>
      </c>
      <c r="D48" s="53" t="s">
        <v>58</v>
      </c>
      <c r="E48" s="53" t="s">
        <v>58</v>
      </c>
    </row>
    <row r="49" spans="1:5" x14ac:dyDescent="0.2">
      <c r="A49" s="26"/>
      <c r="B49" s="23" t="str">
        <f t="shared" si="3"/>
        <v>CEM II/B-LL</v>
      </c>
      <c r="C49" s="62" t="s">
        <v>217</v>
      </c>
      <c r="D49" s="62" t="s">
        <v>217</v>
      </c>
      <c r="E49" s="62" t="s">
        <v>217</v>
      </c>
    </row>
    <row r="50" spans="1:5" x14ac:dyDescent="0.2">
      <c r="A50" s="26"/>
      <c r="B50" s="23" t="str">
        <f t="shared" si="3"/>
        <v>CEM III/A</v>
      </c>
      <c r="C50" s="53" t="s">
        <v>59</v>
      </c>
      <c r="D50" s="53" t="s">
        <v>59</v>
      </c>
      <c r="E50" s="53" t="s">
        <v>59</v>
      </c>
    </row>
    <row r="51" spans="1:5" x14ac:dyDescent="0.2">
      <c r="A51" s="26"/>
      <c r="B51" s="23" t="str">
        <f t="shared" si="3"/>
        <v>CEM III/B</v>
      </c>
      <c r="C51" s="53" t="s">
        <v>60</v>
      </c>
      <c r="D51" s="53" t="s">
        <v>60</v>
      </c>
      <c r="E51" s="53" t="s">
        <v>60</v>
      </c>
    </row>
    <row r="52" spans="1:5" x14ac:dyDescent="0.2">
      <c r="A52" s="26"/>
      <c r="B52" s="23" t="str">
        <f t="shared" si="3"/>
        <v>CEM IV/A</v>
      </c>
      <c r="C52" s="53" t="s">
        <v>61</v>
      </c>
      <c r="D52" s="53" t="s">
        <v>61</v>
      </c>
      <c r="E52" s="53" t="s">
        <v>61</v>
      </c>
    </row>
    <row r="53" spans="1:5" x14ac:dyDescent="0.2">
      <c r="A53" s="25"/>
    </row>
    <row r="54" spans="1:5" x14ac:dyDescent="0.2">
      <c r="A54" s="25"/>
    </row>
    <row r="55" spans="1:5" x14ac:dyDescent="0.2">
      <c r="A55" s="25"/>
    </row>
    <row r="56" spans="1:5" x14ac:dyDescent="0.2">
      <c r="A56" s="25"/>
    </row>
    <row r="57" spans="1:5" x14ac:dyDescent="0.2">
      <c r="A57" s="25"/>
    </row>
    <row r="58" spans="1:5" x14ac:dyDescent="0.2">
      <c r="A58" s="25"/>
    </row>
    <row r="59" spans="1:5" x14ac:dyDescent="0.2">
      <c r="A59" s="25"/>
    </row>
    <row r="60" spans="1:5" x14ac:dyDescent="0.2">
      <c r="A60" s="25"/>
    </row>
    <row r="61" spans="1:5" x14ac:dyDescent="0.2">
      <c r="A61" s="25"/>
    </row>
    <row r="62" spans="1:5" x14ac:dyDescent="0.2">
      <c r="A62" s="25"/>
    </row>
    <row r="63" spans="1:5" x14ac:dyDescent="0.2">
      <c r="A63" s="25"/>
    </row>
    <row r="64" spans="1:5" x14ac:dyDescent="0.2">
      <c r="A64" s="25"/>
    </row>
    <row r="65" spans="1:1" x14ac:dyDescent="0.2">
      <c r="A65" s="25"/>
    </row>
    <row r="66" spans="1:1" x14ac:dyDescent="0.2">
      <c r="A66" s="25"/>
    </row>
    <row r="67" spans="1:1" x14ac:dyDescent="0.2">
      <c r="A67" s="25"/>
    </row>
    <row r="68" spans="1:1" x14ac:dyDescent="0.2">
      <c r="A68" s="25"/>
    </row>
    <row r="69" spans="1:1" x14ac:dyDescent="0.2">
      <c r="A69" s="25"/>
    </row>
    <row r="70" spans="1:1" x14ac:dyDescent="0.2">
      <c r="A70" s="25"/>
    </row>
    <row r="71" spans="1:1" x14ac:dyDescent="0.2">
      <c r="A71" s="25"/>
    </row>
    <row r="72" spans="1:1" x14ac:dyDescent="0.2">
      <c r="A72" s="25"/>
    </row>
    <row r="73" spans="1:1" x14ac:dyDescent="0.2">
      <c r="A73" s="25"/>
    </row>
    <row r="74" spans="1:1" x14ac:dyDescent="0.2">
      <c r="A74" s="25"/>
    </row>
    <row r="75" spans="1:1" x14ac:dyDescent="0.2">
      <c r="A75" s="25"/>
    </row>
    <row r="76" spans="1:1" x14ac:dyDescent="0.2">
      <c r="A76" s="25"/>
    </row>
    <row r="77" spans="1:1" x14ac:dyDescent="0.2">
      <c r="A77" s="25"/>
    </row>
    <row r="78" spans="1:1" x14ac:dyDescent="0.2">
      <c r="A78" s="25"/>
    </row>
    <row r="79" spans="1:1" x14ac:dyDescent="0.2">
      <c r="A79" s="25"/>
    </row>
    <row r="80" spans="1:1" x14ac:dyDescent="0.2">
      <c r="A80" s="25"/>
    </row>
    <row r="81" spans="1:1" x14ac:dyDescent="0.2">
      <c r="A81" s="25"/>
    </row>
    <row r="82" spans="1:1" x14ac:dyDescent="0.2">
      <c r="A82" s="25"/>
    </row>
    <row r="83" spans="1:1" x14ac:dyDescent="0.2">
      <c r="A83" s="25"/>
    </row>
    <row r="84" spans="1:1" x14ac:dyDescent="0.2">
      <c r="A84" s="25"/>
    </row>
    <row r="85" spans="1:1" x14ac:dyDescent="0.2">
      <c r="A85" s="25"/>
    </row>
    <row r="86" spans="1:1" x14ac:dyDescent="0.2">
      <c r="A86" s="25"/>
    </row>
    <row r="87" spans="1:1" x14ac:dyDescent="0.2">
      <c r="A87" s="25"/>
    </row>
    <row r="88" spans="1:1" x14ac:dyDescent="0.2">
      <c r="A88" s="25"/>
    </row>
    <row r="89" spans="1:1" x14ac:dyDescent="0.2">
      <c r="A89" s="25"/>
    </row>
    <row r="90" spans="1:1" x14ac:dyDescent="0.2">
      <c r="A90" s="25"/>
    </row>
    <row r="91" spans="1:1" x14ac:dyDescent="0.2">
      <c r="A91" s="25"/>
    </row>
  </sheetData>
  <sheetProtection password="C4D4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workbookViewId="0">
      <selection activeCell="B21" sqref="B21:B22"/>
    </sheetView>
  </sheetViews>
  <sheetFormatPr baseColWidth="10" defaultColWidth="11.42578125" defaultRowHeight="12.75" x14ac:dyDescent="0.2"/>
  <cols>
    <col min="1" max="1" width="9.28515625" style="61" bestFit="1" customWidth="1"/>
    <col min="2" max="2" width="69.85546875" style="61" bestFit="1" customWidth="1"/>
    <col min="3" max="5" width="24.85546875" style="61" customWidth="1"/>
    <col min="6" max="16384" width="11.42578125" style="61"/>
  </cols>
  <sheetData>
    <row r="1" spans="1:5" ht="15" x14ac:dyDescent="0.25">
      <c r="A1" s="66" t="s">
        <v>85</v>
      </c>
      <c r="B1" s="60"/>
      <c r="C1" s="60"/>
      <c r="D1" s="60"/>
      <c r="E1" s="60"/>
    </row>
    <row r="3" spans="1:5" x14ac:dyDescent="0.2">
      <c r="A3" s="27" t="s">
        <v>86</v>
      </c>
      <c r="B3" s="27" t="s">
        <v>88</v>
      </c>
      <c r="C3" s="27" t="s">
        <v>89</v>
      </c>
      <c r="D3" s="27" t="s">
        <v>90</v>
      </c>
      <c r="E3" s="27" t="s">
        <v>91</v>
      </c>
    </row>
    <row r="4" spans="1:5" x14ac:dyDescent="0.2">
      <c r="A4" s="61" t="s">
        <v>87</v>
      </c>
      <c r="B4" s="61" t="str">
        <f>INDEX($C4:$E4,1,MATCH(Sprachwahl,Sprachen,0))</f>
        <v>MINERGIE-ECO Nachweis Recycling-Beton und Zementarten</v>
      </c>
      <c r="C4" s="62" t="s">
        <v>66</v>
      </c>
      <c r="D4" s="62" t="s">
        <v>191</v>
      </c>
      <c r="E4" s="62" t="s">
        <v>196</v>
      </c>
    </row>
    <row r="5" spans="1:5" x14ac:dyDescent="0.2">
      <c r="A5" s="61" t="s">
        <v>92</v>
      </c>
      <c r="B5" s="61" t="str">
        <f t="shared" ref="B5:B41" si="0">INDEX($C5:$E5,1,MATCH(Sprachwahl,Sprachen,0))</f>
        <v>Projektangaben</v>
      </c>
      <c r="C5" s="63" t="s">
        <v>49</v>
      </c>
      <c r="D5" s="62" t="s">
        <v>181</v>
      </c>
      <c r="E5" s="62" t="s">
        <v>182</v>
      </c>
    </row>
    <row r="6" spans="1:5" x14ac:dyDescent="0.2">
      <c r="A6" s="61" t="s">
        <v>93</v>
      </c>
      <c r="B6" s="61" t="str">
        <f t="shared" si="0"/>
        <v>Bezeichnung:</v>
      </c>
      <c r="C6" s="63" t="s">
        <v>50</v>
      </c>
      <c r="D6" s="62" t="s">
        <v>153</v>
      </c>
      <c r="E6" s="62" t="s">
        <v>199</v>
      </c>
    </row>
    <row r="7" spans="1:5" x14ac:dyDescent="0.2">
      <c r="A7" s="61" t="s">
        <v>94</v>
      </c>
      <c r="B7" s="61" t="str">
        <f t="shared" si="0"/>
        <v>PLZ, Ort:</v>
      </c>
      <c r="C7" s="63" t="s">
        <v>79</v>
      </c>
      <c r="D7" s="62" t="s">
        <v>202</v>
      </c>
      <c r="E7" s="62" t="s">
        <v>201</v>
      </c>
    </row>
    <row r="8" spans="1:5" x14ac:dyDescent="0.2">
      <c r="A8" s="61" t="s">
        <v>95</v>
      </c>
      <c r="B8" s="61" t="str">
        <f t="shared" si="0"/>
        <v>Formular ausgefüllt durch:</v>
      </c>
      <c r="C8" s="63" t="s">
        <v>51</v>
      </c>
      <c r="D8" s="62" t="s">
        <v>209</v>
      </c>
      <c r="E8" s="62" t="s">
        <v>154</v>
      </c>
    </row>
    <row r="9" spans="1:5" x14ac:dyDescent="0.2">
      <c r="A9" s="61" t="s">
        <v>96</v>
      </c>
      <c r="B9" s="61" t="str">
        <f t="shared" si="0"/>
        <v>Firma:</v>
      </c>
      <c r="C9" s="63" t="s">
        <v>30</v>
      </c>
      <c r="D9" s="62" t="s">
        <v>155</v>
      </c>
      <c r="E9" s="62" t="s">
        <v>156</v>
      </c>
    </row>
    <row r="10" spans="1:5" x14ac:dyDescent="0.2">
      <c r="A10" s="61" t="s">
        <v>97</v>
      </c>
      <c r="B10" s="61" t="str">
        <f t="shared" si="0"/>
        <v>Name Bearbeiter:</v>
      </c>
      <c r="C10" s="63" t="s">
        <v>45</v>
      </c>
      <c r="D10" s="62" t="s">
        <v>210</v>
      </c>
      <c r="E10" s="62" t="s">
        <v>200</v>
      </c>
    </row>
    <row r="11" spans="1:5" x14ac:dyDescent="0.2">
      <c r="A11" s="61" t="s">
        <v>121</v>
      </c>
      <c r="B11" s="61" t="str">
        <f t="shared" si="0"/>
        <v>E-Mail:</v>
      </c>
      <c r="C11" s="63" t="s">
        <v>46</v>
      </c>
      <c r="D11" s="62" t="s">
        <v>157</v>
      </c>
      <c r="E11" s="62" t="s">
        <v>157</v>
      </c>
    </row>
    <row r="12" spans="1:5" x14ac:dyDescent="0.2">
      <c r="A12" s="61" t="s">
        <v>122</v>
      </c>
      <c r="B12" s="61" t="str">
        <f t="shared" si="0"/>
        <v>Telefon:</v>
      </c>
      <c r="C12" s="63" t="s">
        <v>47</v>
      </c>
      <c r="D12" s="62" t="s">
        <v>198</v>
      </c>
      <c r="E12" s="62" t="s">
        <v>197</v>
      </c>
    </row>
    <row r="13" spans="1:5" x14ac:dyDescent="0.2">
      <c r="A13" s="61" t="s">
        <v>98</v>
      </c>
      <c r="B13" s="61" t="str">
        <f t="shared" si="0"/>
        <v>Anwendungsbereich</v>
      </c>
      <c r="C13" s="64" t="s">
        <v>0</v>
      </c>
      <c r="D13" s="62" t="s">
        <v>158</v>
      </c>
      <c r="E13" s="62" t="s">
        <v>159</v>
      </c>
    </row>
    <row r="14" spans="1:5" x14ac:dyDescent="0.2">
      <c r="A14" s="61" t="s">
        <v>99</v>
      </c>
      <c r="B14" s="61" t="str">
        <f t="shared" si="0"/>
        <v>Festigkeitsklasse</v>
      </c>
      <c r="C14" s="63" t="s">
        <v>1</v>
      </c>
      <c r="D14" s="62" t="s">
        <v>160</v>
      </c>
      <c r="E14" s="62" t="s">
        <v>161</v>
      </c>
    </row>
    <row r="15" spans="1:5" x14ac:dyDescent="0.2">
      <c r="A15" s="61" t="s">
        <v>100</v>
      </c>
      <c r="B15" s="61" t="str">
        <f t="shared" si="0"/>
        <v>Expositionsklasse</v>
      </c>
      <c r="C15" s="63" t="s">
        <v>3</v>
      </c>
      <c r="D15" s="62" t="s">
        <v>162</v>
      </c>
      <c r="E15" s="62" t="s">
        <v>203</v>
      </c>
    </row>
    <row r="16" spans="1:5" x14ac:dyDescent="0.2">
      <c r="A16" s="61" t="s">
        <v>101</v>
      </c>
      <c r="B16" s="61" t="str">
        <f t="shared" si="0"/>
        <v>Gesteinskörnung</v>
      </c>
      <c r="C16" s="63" t="s">
        <v>2</v>
      </c>
      <c r="D16" s="62" t="s">
        <v>163</v>
      </c>
      <c r="E16" s="62" t="s">
        <v>164</v>
      </c>
    </row>
    <row r="17" spans="1:5" x14ac:dyDescent="0.2">
      <c r="A17" s="61" t="s">
        <v>102</v>
      </c>
      <c r="B17" s="61" t="str">
        <f t="shared" si="0"/>
        <v>Zementart</v>
      </c>
      <c r="C17" s="63" t="s">
        <v>53</v>
      </c>
      <c r="D17" s="62" t="s">
        <v>165</v>
      </c>
      <c r="E17" s="62" t="s">
        <v>166</v>
      </c>
    </row>
    <row r="18" spans="1:5" x14ac:dyDescent="0.2">
      <c r="A18" s="61" t="s">
        <v>103</v>
      </c>
      <c r="B18" s="61" t="str">
        <f t="shared" si="0"/>
        <v>Menge [m3]</v>
      </c>
      <c r="C18" s="65" t="s">
        <v>42</v>
      </c>
      <c r="D18" s="62" t="s">
        <v>167</v>
      </c>
      <c r="E18" s="62" t="s">
        <v>168</v>
      </c>
    </row>
    <row r="19" spans="1:5" x14ac:dyDescent="0.2">
      <c r="A19" s="61" t="s">
        <v>104</v>
      </c>
      <c r="B19" s="61" t="str">
        <f t="shared" si="0"/>
        <v>Bemerkungen</v>
      </c>
      <c r="C19" s="63" t="s">
        <v>31</v>
      </c>
      <c r="D19" s="62" t="s">
        <v>169</v>
      </c>
      <c r="E19" s="62" t="s">
        <v>170</v>
      </c>
    </row>
    <row r="20" spans="1:5" x14ac:dyDescent="0.2">
      <c r="A20" s="61" t="s">
        <v>105</v>
      </c>
      <c r="B20" s="61" t="str">
        <f t="shared" si="0"/>
        <v>Summe Konstruktionsbeton</v>
      </c>
      <c r="C20" s="63" t="s">
        <v>76</v>
      </c>
      <c r="D20" s="62" t="s">
        <v>187</v>
      </c>
      <c r="E20" s="62" t="s">
        <v>171</v>
      </c>
    </row>
    <row r="21" spans="1:5" x14ac:dyDescent="0.2">
      <c r="A21" s="61" t="s">
        <v>106</v>
      </c>
      <c r="B21" s="61" t="str">
        <f t="shared" si="0"/>
        <v>Summe RC-Beton</v>
      </c>
      <c r="C21" s="63" t="s">
        <v>225</v>
      </c>
      <c r="D21" s="62" t="s">
        <v>227</v>
      </c>
      <c r="E21" s="62" t="s">
        <v>228</v>
      </c>
    </row>
    <row r="22" spans="1:5" x14ac:dyDescent="0.2">
      <c r="A22" s="61" t="s">
        <v>109</v>
      </c>
      <c r="B22" s="61" t="str">
        <f t="shared" si="0"/>
        <v>Summe RC-Konstruktionsbeton</v>
      </c>
      <c r="C22" s="63" t="s">
        <v>231</v>
      </c>
      <c r="D22" s="62" t="s">
        <v>232</v>
      </c>
      <c r="E22" s="62" t="s">
        <v>233</v>
      </c>
    </row>
    <row r="23" spans="1:5" x14ac:dyDescent="0.2">
      <c r="A23" s="61" t="s">
        <v>226</v>
      </c>
      <c r="B23" s="61" t="str">
        <f t="shared" si="0"/>
        <v>Summe Beton nach Zusammensetzung</v>
      </c>
      <c r="C23" s="63" t="s">
        <v>77</v>
      </c>
      <c r="D23" s="62" t="s">
        <v>172</v>
      </c>
      <c r="E23" s="62" t="s">
        <v>173</v>
      </c>
    </row>
    <row r="24" spans="1:5" x14ac:dyDescent="0.2">
      <c r="A24" s="61" t="s">
        <v>110</v>
      </c>
      <c r="B24" s="61" t="str">
        <f t="shared" si="0"/>
        <v>Summe Beton</v>
      </c>
      <c r="C24" s="63" t="s">
        <v>213</v>
      </c>
      <c r="D24" s="62" t="s">
        <v>174</v>
      </c>
      <c r="E24" s="62" t="s">
        <v>175</v>
      </c>
    </row>
    <row r="25" spans="1:5" x14ac:dyDescent="0.2">
      <c r="A25" s="61" t="s">
        <v>107</v>
      </c>
      <c r="B25" s="61" t="str">
        <f t="shared" si="0"/>
        <v>Übertrag Menge aus anderen Formularen:</v>
      </c>
      <c r="C25" s="63" t="s">
        <v>75</v>
      </c>
      <c r="D25" s="62" t="s">
        <v>183</v>
      </c>
      <c r="E25" s="62" t="s">
        <v>184</v>
      </c>
    </row>
    <row r="26" spans="1:5" x14ac:dyDescent="0.2">
      <c r="A26" s="61" t="s">
        <v>108</v>
      </c>
      <c r="B26" s="61" t="str">
        <f t="shared" si="0"/>
        <v>Übertrag Menge aus anderen Formularen:</v>
      </c>
      <c r="C26" s="63" t="s">
        <v>75</v>
      </c>
      <c r="D26" s="62" t="s">
        <v>183</v>
      </c>
      <c r="E26" s="62" t="s">
        <v>184</v>
      </c>
    </row>
    <row r="27" spans="1:5" x14ac:dyDescent="0.2">
      <c r="A27" s="61" t="s">
        <v>229</v>
      </c>
      <c r="B27" s="61" t="str">
        <f t="shared" si="0"/>
        <v>Übertrag Menge aus anderen Formularen:</v>
      </c>
      <c r="C27" s="63" t="s">
        <v>75</v>
      </c>
      <c r="D27" s="62" t="s">
        <v>183</v>
      </c>
      <c r="E27" s="62" t="s">
        <v>184</v>
      </c>
    </row>
    <row r="28" spans="1:5" x14ac:dyDescent="0.2">
      <c r="A28" s="61" t="s">
        <v>230</v>
      </c>
      <c r="B28" s="61" t="str">
        <f t="shared" si="0"/>
        <v>Übertrag Menge aus anderen Formularen:</v>
      </c>
      <c r="C28" s="63" t="s">
        <v>75</v>
      </c>
      <c r="D28" s="62" t="s">
        <v>183</v>
      </c>
      <c r="E28" s="62" t="s">
        <v>184</v>
      </c>
    </row>
    <row r="29" spans="1:5" x14ac:dyDescent="0.2">
      <c r="A29" s="61" t="s">
        <v>109</v>
      </c>
      <c r="B29" s="61" t="str">
        <f t="shared" si="0"/>
        <v xml:space="preserve">Summe Beton </v>
      </c>
      <c r="C29" s="63" t="s">
        <v>78</v>
      </c>
      <c r="D29" s="62" t="s">
        <v>174</v>
      </c>
      <c r="E29" s="62" t="s">
        <v>175</v>
      </c>
    </row>
    <row r="30" spans="1:5" x14ac:dyDescent="0.2">
      <c r="A30" s="61" t="s">
        <v>110</v>
      </c>
      <c r="B30" s="61" t="str">
        <f t="shared" si="0"/>
        <v>Vorgabe</v>
      </c>
      <c r="C30" s="63" t="s">
        <v>71</v>
      </c>
      <c r="D30" s="62" t="s">
        <v>211</v>
      </c>
      <c r="E30" s="62" t="s">
        <v>212</v>
      </c>
    </row>
    <row r="31" spans="1:5" x14ac:dyDescent="0.2">
      <c r="A31" s="61" t="s">
        <v>111</v>
      </c>
      <c r="B31" s="61" t="str">
        <f t="shared" si="0"/>
        <v>Thema</v>
      </c>
      <c r="C31" s="63" t="s">
        <v>70</v>
      </c>
      <c r="D31" s="62" t="s">
        <v>185</v>
      </c>
      <c r="E31" s="62" t="s">
        <v>186</v>
      </c>
    </row>
    <row r="32" spans="1:5" x14ac:dyDescent="0.2">
      <c r="A32" s="61" t="s">
        <v>112</v>
      </c>
      <c r="B32" s="61" t="str">
        <f t="shared" si="0"/>
        <v>Übertrag</v>
      </c>
      <c r="C32" s="63" t="s">
        <v>67</v>
      </c>
      <c r="D32" s="62" t="s">
        <v>176</v>
      </c>
      <c r="E32" s="62" t="s">
        <v>177</v>
      </c>
    </row>
    <row r="33" spans="1:5" x14ac:dyDescent="0.2">
      <c r="A33" s="61" t="s">
        <v>113</v>
      </c>
      <c r="B33" s="61" t="str">
        <f t="shared" si="0"/>
        <v>Resultat</v>
      </c>
      <c r="C33" s="63" t="s">
        <v>68</v>
      </c>
      <c r="D33" s="62" t="s">
        <v>178</v>
      </c>
      <c r="E33" s="62" t="s">
        <v>208</v>
      </c>
    </row>
    <row r="34" spans="1:5" x14ac:dyDescent="0.2">
      <c r="A34" s="61" t="s">
        <v>114</v>
      </c>
      <c r="B34" s="61" t="str">
        <f t="shared" si="0"/>
        <v>Bewertung</v>
      </c>
      <c r="C34" s="63" t="s">
        <v>69</v>
      </c>
      <c r="D34" s="62" t="s">
        <v>179</v>
      </c>
      <c r="E34" s="62" t="s">
        <v>180</v>
      </c>
    </row>
    <row r="35" spans="1:5" x14ac:dyDescent="0.2">
      <c r="A35" s="61" t="s">
        <v>115</v>
      </c>
      <c r="B35" s="61" t="str">
        <f t="shared" si="0"/>
        <v xml:space="preserve">Minimaler Anteil RC-Beton </v>
      </c>
      <c r="C35" s="63" t="s">
        <v>62</v>
      </c>
      <c r="D35" s="62" t="s">
        <v>195</v>
      </c>
      <c r="E35" s="62" t="s">
        <v>204</v>
      </c>
    </row>
    <row r="36" spans="1:5" x14ac:dyDescent="0.2">
      <c r="A36" s="61" t="s">
        <v>116</v>
      </c>
      <c r="B36" s="61" t="str">
        <f t="shared" si="0"/>
        <v xml:space="preserve">Konstruktionsbeton mit Gesteinskörnung von mindestens 40% RC-Anteil </v>
      </c>
      <c r="C36" s="63" t="s">
        <v>64</v>
      </c>
      <c r="D36" s="62" t="s">
        <v>192</v>
      </c>
      <c r="E36" s="62" t="s">
        <v>205</v>
      </c>
    </row>
    <row r="37" spans="1:5" x14ac:dyDescent="0.2">
      <c r="A37" s="61" t="s">
        <v>117</v>
      </c>
      <c r="B37" s="61" t="str">
        <f t="shared" si="0"/>
        <v>Beton nach Zusammensetzung mit Gesteinskörnung von mindestens 80% RC-Anteil</v>
      </c>
      <c r="C37" s="63" t="s">
        <v>63</v>
      </c>
      <c r="D37" s="62" t="s">
        <v>193</v>
      </c>
      <c r="E37" s="62" t="s">
        <v>206</v>
      </c>
    </row>
    <row r="38" spans="1:5" x14ac:dyDescent="0.2">
      <c r="A38" s="61" t="s">
        <v>118</v>
      </c>
      <c r="B38" s="61" t="str">
        <f t="shared" si="0"/>
        <v xml:space="preserve">Konstruktionsbeton mit Gesteinskörnung von mindestens 25% Mischgranulat </v>
      </c>
      <c r="C38" s="63" t="s">
        <v>65</v>
      </c>
      <c r="D38" s="62" t="s">
        <v>194</v>
      </c>
      <c r="E38" s="62" t="s">
        <v>207</v>
      </c>
    </row>
    <row r="39" spans="1:5" x14ac:dyDescent="0.2">
      <c r="A39" s="61" t="s">
        <v>119</v>
      </c>
      <c r="B39" s="61" t="str">
        <f t="shared" si="0"/>
        <v>Einsatz von Zementarten CEM II/A-LL, CEM II/B-LL, CEM III/A und CEM III/B</v>
      </c>
      <c r="C39" s="63" t="s">
        <v>219</v>
      </c>
      <c r="D39" s="62" t="s">
        <v>220</v>
      </c>
      <c r="E39" s="62" t="s">
        <v>221</v>
      </c>
    </row>
    <row r="40" spans="1:5" x14ac:dyDescent="0.2">
      <c r="A40" s="61" t="s">
        <v>134</v>
      </c>
      <c r="B40" s="61" t="str">
        <f t="shared" si="0"/>
        <v>Erfüllt</v>
      </c>
      <c r="C40" s="63" t="s">
        <v>135</v>
      </c>
      <c r="D40" s="62" t="s">
        <v>152</v>
      </c>
      <c r="E40" s="62" t="s">
        <v>150</v>
      </c>
    </row>
    <row r="41" spans="1:5" x14ac:dyDescent="0.2">
      <c r="A41" s="61" t="s">
        <v>134</v>
      </c>
      <c r="B41" s="61" t="str">
        <f t="shared" si="0"/>
        <v>Nicht erfüllt</v>
      </c>
      <c r="C41" s="63" t="s">
        <v>136</v>
      </c>
      <c r="D41" s="62" t="s">
        <v>151</v>
      </c>
      <c r="E41" s="62" t="s">
        <v>149</v>
      </c>
    </row>
    <row r="42" spans="1:5" x14ac:dyDescent="0.2">
      <c r="A42" s="61" t="s">
        <v>120</v>
      </c>
    </row>
    <row r="43" spans="1:5" x14ac:dyDescent="0.2">
      <c r="A43" s="61" t="s">
        <v>120</v>
      </c>
    </row>
    <row r="44" spans="1:5" x14ac:dyDescent="0.2">
      <c r="A44" s="61" t="s">
        <v>120</v>
      </c>
    </row>
    <row r="45" spans="1:5" x14ac:dyDescent="0.2">
      <c r="A45" s="61" t="s">
        <v>120</v>
      </c>
    </row>
    <row r="46" spans="1:5" x14ac:dyDescent="0.2">
      <c r="A46" s="61" t="s">
        <v>120</v>
      </c>
    </row>
    <row r="47" spans="1:5" x14ac:dyDescent="0.2">
      <c r="A47" s="61" t="s">
        <v>120</v>
      </c>
    </row>
    <row r="48" spans="1:5" x14ac:dyDescent="0.2">
      <c r="A48" s="61" t="s">
        <v>120</v>
      </c>
    </row>
    <row r="49" spans="1:1" x14ac:dyDescent="0.2">
      <c r="A49" s="61" t="s">
        <v>120</v>
      </c>
    </row>
    <row r="50" spans="1:1" x14ac:dyDescent="0.2">
      <c r="A50" s="61" t="s">
        <v>120</v>
      </c>
    </row>
    <row r="51" spans="1:1" x14ac:dyDescent="0.2">
      <c r="A51" s="61" t="s">
        <v>120</v>
      </c>
    </row>
    <row r="52" spans="1:1" x14ac:dyDescent="0.2">
      <c r="A52" s="61" t="s">
        <v>120</v>
      </c>
    </row>
    <row r="53" spans="1:1" x14ac:dyDescent="0.2">
      <c r="A53" s="61" t="s">
        <v>120</v>
      </c>
    </row>
    <row r="54" spans="1:1" x14ac:dyDescent="0.2">
      <c r="A54" s="61" t="s">
        <v>120</v>
      </c>
    </row>
    <row r="55" spans="1:1" x14ac:dyDescent="0.2">
      <c r="A55" s="61" t="s">
        <v>120</v>
      </c>
    </row>
    <row r="56" spans="1:1" x14ac:dyDescent="0.2">
      <c r="A56" s="61" t="s">
        <v>120</v>
      </c>
    </row>
    <row r="57" spans="1:1" x14ac:dyDescent="0.2">
      <c r="A57" s="61" t="s">
        <v>120</v>
      </c>
    </row>
  </sheetData>
  <sheetProtection password="C4D4" sheet="1" objects="1" scenarios="1" selectLockedCells="1" selectUnlockedCells="1"/>
  <pageMargins left="0.7" right="0.7" top="0.78740157499999996" bottom="0.78740157499999996" header="0.3" footer="0.3"/>
  <pageSetup paperSize="9" scale="87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D13" sqref="D13"/>
    </sheetView>
  </sheetViews>
  <sheetFormatPr baseColWidth="10" defaultColWidth="11.42578125" defaultRowHeight="12.75" x14ac:dyDescent="0.2"/>
  <cols>
    <col min="1" max="1" width="12.5703125" style="59" customWidth="1"/>
    <col min="2" max="3" width="11.42578125" style="59"/>
    <col min="4" max="4" width="51.42578125" style="59" customWidth="1"/>
    <col min="5" max="16384" width="11.42578125" style="57"/>
  </cols>
  <sheetData>
    <row r="1" spans="1:7" ht="15" x14ac:dyDescent="0.2">
      <c r="A1" s="67" t="s">
        <v>137</v>
      </c>
      <c r="B1" s="55"/>
      <c r="C1" s="55"/>
      <c r="D1" s="55"/>
      <c r="E1" s="56"/>
      <c r="F1" s="56"/>
      <c r="G1" s="56"/>
    </row>
    <row r="3" spans="1:7" x14ac:dyDescent="0.2">
      <c r="A3" s="54" t="s">
        <v>222</v>
      </c>
      <c r="B3" s="55"/>
      <c r="C3" s="55"/>
      <c r="D3" s="55"/>
    </row>
    <row r="4" spans="1:7" x14ac:dyDescent="0.2">
      <c r="A4" s="75">
        <f>MAX(A7:A39)</f>
        <v>43950</v>
      </c>
      <c r="B4" s="76" t="str">
        <f>INDEX(B7:B39,SUMPRODUCT(MAX((B7:B39&lt;&gt;"")*ROW(B7:B39)))-ROW(B6))</f>
        <v>V 2020-2</v>
      </c>
      <c r="C4" s="76" t="str">
        <f>INDEX(C7:C39,SUMPRODUCT(MAX((C7:C39&lt;&gt;"")*ROW(C7:C39)))-ROW(C6))</f>
        <v>le</v>
      </c>
      <c r="D4" s="76" t="str">
        <f>INDEX(D7:D39,SUMPRODUCT(MAX((D7:D39&lt;&gt;"")*ROW(D7:D39)))-ROW(D6))</f>
        <v>Bezugsmenge für Vorgabe M3.020 angepasst: Gesamte Menge RC-Konstruktionsbeton</v>
      </c>
    </row>
    <row r="6" spans="1:7" x14ac:dyDescent="0.2">
      <c r="A6" s="54" t="s">
        <v>138</v>
      </c>
      <c r="B6" s="54" t="s">
        <v>48</v>
      </c>
      <c r="C6" s="54" t="s">
        <v>139</v>
      </c>
      <c r="D6" s="54" t="s">
        <v>140</v>
      </c>
    </row>
    <row r="7" spans="1:7" x14ac:dyDescent="0.2">
      <c r="A7" s="70">
        <v>42461</v>
      </c>
      <c r="B7" s="71" t="s">
        <v>141</v>
      </c>
      <c r="C7" s="71" t="s">
        <v>143</v>
      </c>
      <c r="D7" s="71" t="s">
        <v>223</v>
      </c>
    </row>
    <row r="8" spans="1:7" x14ac:dyDescent="0.2">
      <c r="A8" s="70">
        <v>42482</v>
      </c>
      <c r="B8" s="71" t="s">
        <v>142</v>
      </c>
      <c r="C8" s="71" t="s">
        <v>143</v>
      </c>
      <c r="D8" s="72" t="s">
        <v>145</v>
      </c>
    </row>
    <row r="9" spans="1:7" ht="25.5" x14ac:dyDescent="0.2">
      <c r="A9" s="70">
        <v>42663</v>
      </c>
      <c r="B9" s="71" t="s">
        <v>84</v>
      </c>
      <c r="C9" s="71" t="s">
        <v>144</v>
      </c>
      <c r="D9" s="72" t="s">
        <v>146</v>
      </c>
    </row>
    <row r="10" spans="1:7" x14ac:dyDescent="0.2">
      <c r="A10" s="70">
        <v>42804</v>
      </c>
      <c r="B10" s="71" t="s">
        <v>147</v>
      </c>
      <c r="C10" s="71" t="s">
        <v>143</v>
      </c>
      <c r="D10" s="71" t="s">
        <v>148</v>
      </c>
    </row>
    <row r="11" spans="1:7" ht="38.25" x14ac:dyDescent="0.2">
      <c r="A11" s="70">
        <v>43307</v>
      </c>
      <c r="B11" s="71" t="s">
        <v>214</v>
      </c>
      <c r="C11" s="71" t="s">
        <v>143</v>
      </c>
      <c r="D11" s="72" t="s">
        <v>215</v>
      </c>
    </row>
    <row r="12" spans="1:7" x14ac:dyDescent="0.2">
      <c r="A12" s="70">
        <v>43850</v>
      </c>
      <c r="B12" s="71" t="s">
        <v>218</v>
      </c>
      <c r="C12" s="71" t="s">
        <v>143</v>
      </c>
      <c r="D12" s="71" t="s">
        <v>224</v>
      </c>
    </row>
    <row r="13" spans="1:7" ht="25.5" x14ac:dyDescent="0.2">
      <c r="A13" s="70">
        <v>43950</v>
      </c>
      <c r="B13" s="71" t="s">
        <v>234</v>
      </c>
      <c r="C13" s="71" t="s">
        <v>143</v>
      </c>
      <c r="D13" s="72" t="s">
        <v>235</v>
      </c>
    </row>
    <row r="14" spans="1:7" x14ac:dyDescent="0.2">
      <c r="A14" s="70"/>
      <c r="B14" s="71"/>
      <c r="C14" s="71"/>
      <c r="D14" s="71"/>
    </row>
    <row r="15" spans="1:7" x14ac:dyDescent="0.2">
      <c r="A15" s="70"/>
      <c r="B15" s="71"/>
      <c r="C15" s="71"/>
      <c r="D15" s="71"/>
    </row>
    <row r="16" spans="1:7" x14ac:dyDescent="0.2">
      <c r="A16" s="70"/>
      <c r="B16" s="71"/>
      <c r="C16" s="71"/>
      <c r="D16" s="71"/>
    </row>
    <row r="17" spans="1:4" x14ac:dyDescent="0.2">
      <c r="A17" s="70"/>
      <c r="B17" s="71"/>
      <c r="C17" s="71"/>
      <c r="D17" s="71"/>
    </row>
    <row r="18" spans="1:4" x14ac:dyDescent="0.2">
      <c r="A18" s="70"/>
      <c r="B18" s="71"/>
      <c r="C18" s="71"/>
      <c r="D18" s="71"/>
    </row>
    <row r="19" spans="1:4" s="59" customFormat="1" x14ac:dyDescent="0.2">
      <c r="A19" s="70"/>
      <c r="B19" s="71"/>
      <c r="C19" s="71"/>
      <c r="D19" s="71"/>
    </row>
    <row r="20" spans="1:4" s="59" customFormat="1" x14ac:dyDescent="0.2">
      <c r="A20" s="70"/>
      <c r="B20" s="71"/>
      <c r="C20" s="71"/>
      <c r="D20" s="71"/>
    </row>
    <row r="21" spans="1:4" s="59" customFormat="1" x14ac:dyDescent="0.2">
      <c r="A21" s="70"/>
      <c r="B21" s="71"/>
      <c r="C21" s="71"/>
      <c r="D21" s="71"/>
    </row>
    <row r="22" spans="1:4" s="59" customFormat="1" x14ac:dyDescent="0.2">
      <c r="A22" s="70"/>
      <c r="B22" s="71"/>
      <c r="C22" s="71"/>
      <c r="D22" s="71"/>
    </row>
    <row r="23" spans="1:4" s="59" customFormat="1" x14ac:dyDescent="0.2">
      <c r="A23" s="70"/>
      <c r="B23" s="71"/>
      <c r="C23" s="71"/>
      <c r="D23" s="71"/>
    </row>
    <row r="24" spans="1:4" s="59" customFormat="1" x14ac:dyDescent="0.2">
      <c r="A24" s="70"/>
      <c r="B24" s="71"/>
      <c r="C24" s="71"/>
      <c r="D24" s="71"/>
    </row>
    <row r="25" spans="1:4" s="59" customFormat="1" x14ac:dyDescent="0.2">
      <c r="A25" s="70"/>
      <c r="B25" s="71"/>
      <c r="C25" s="71"/>
      <c r="D25" s="71"/>
    </row>
    <row r="26" spans="1:4" s="59" customFormat="1" x14ac:dyDescent="0.2">
      <c r="A26" s="70"/>
      <c r="B26" s="71"/>
      <c r="C26" s="71"/>
      <c r="D26" s="71"/>
    </row>
    <row r="27" spans="1:4" s="59" customFormat="1" x14ac:dyDescent="0.2">
      <c r="A27" s="70"/>
      <c r="B27" s="71"/>
      <c r="C27" s="71"/>
      <c r="D27" s="71"/>
    </row>
    <row r="28" spans="1:4" s="59" customFormat="1" x14ac:dyDescent="0.2">
      <c r="A28" s="70"/>
      <c r="B28" s="71"/>
      <c r="C28" s="71"/>
      <c r="D28" s="71"/>
    </row>
    <row r="29" spans="1:4" s="59" customFormat="1" x14ac:dyDescent="0.2">
      <c r="A29" s="70"/>
      <c r="B29" s="71"/>
      <c r="C29" s="71"/>
      <c r="D29" s="71"/>
    </row>
    <row r="30" spans="1:4" s="59" customFormat="1" x14ac:dyDescent="0.2">
      <c r="A30" s="70"/>
      <c r="B30" s="71"/>
      <c r="C30" s="71"/>
      <c r="D30" s="71"/>
    </row>
    <row r="31" spans="1:4" s="59" customFormat="1" x14ac:dyDescent="0.2">
      <c r="A31" s="70"/>
      <c r="B31" s="71"/>
      <c r="C31" s="71"/>
      <c r="D31" s="71"/>
    </row>
    <row r="32" spans="1:4" s="59" customFormat="1" x14ac:dyDescent="0.2">
      <c r="A32" s="70"/>
      <c r="B32" s="71"/>
      <c r="C32" s="71"/>
      <c r="D32" s="71"/>
    </row>
    <row r="33" spans="1:4" s="59" customFormat="1" x14ac:dyDescent="0.2">
      <c r="A33" s="70"/>
      <c r="B33" s="71"/>
      <c r="C33" s="71"/>
      <c r="D33" s="71"/>
    </row>
    <row r="34" spans="1:4" s="59" customFormat="1" x14ac:dyDescent="0.2">
      <c r="A34" s="70"/>
      <c r="B34" s="71"/>
      <c r="C34" s="71"/>
      <c r="D34" s="71"/>
    </row>
    <row r="35" spans="1:4" s="59" customFormat="1" x14ac:dyDescent="0.2">
      <c r="A35" s="70"/>
      <c r="B35" s="71"/>
      <c r="C35" s="71"/>
      <c r="D35" s="71"/>
    </row>
    <row r="36" spans="1:4" s="59" customFormat="1" x14ac:dyDescent="0.2">
      <c r="A36" s="70"/>
      <c r="B36" s="71"/>
      <c r="C36" s="71"/>
      <c r="D36" s="71"/>
    </row>
    <row r="37" spans="1:4" s="59" customFormat="1" x14ac:dyDescent="0.2">
      <c r="A37" s="70"/>
      <c r="B37" s="71"/>
      <c r="C37" s="71"/>
      <c r="D37" s="71"/>
    </row>
    <row r="38" spans="1:4" s="59" customFormat="1" x14ac:dyDescent="0.2">
      <c r="A38" s="70"/>
      <c r="B38" s="71"/>
      <c r="C38" s="71"/>
      <c r="D38" s="71"/>
    </row>
    <row r="39" spans="1:4" s="59" customFormat="1" x14ac:dyDescent="0.2">
      <c r="A39" s="73"/>
      <c r="B39" s="74"/>
      <c r="C39" s="74"/>
      <c r="D39" s="74"/>
    </row>
    <row r="40" spans="1:4" s="59" customFormat="1" x14ac:dyDescent="0.2">
      <c r="A40" s="58"/>
    </row>
    <row r="41" spans="1:4" s="59" customFormat="1" x14ac:dyDescent="0.2">
      <c r="A41" s="58"/>
    </row>
    <row r="42" spans="1:4" s="59" customFormat="1" x14ac:dyDescent="0.2">
      <c r="A42" s="58"/>
    </row>
    <row r="43" spans="1:4" s="59" customFormat="1" x14ac:dyDescent="0.2">
      <c r="A43" s="58"/>
    </row>
    <row r="44" spans="1:4" s="59" customFormat="1" x14ac:dyDescent="0.2">
      <c r="A44" s="58"/>
    </row>
    <row r="45" spans="1:4" s="59" customFormat="1" x14ac:dyDescent="0.2">
      <c r="A45" s="58"/>
    </row>
    <row r="46" spans="1:4" s="59" customFormat="1" x14ac:dyDescent="0.2">
      <c r="A46" s="58"/>
    </row>
    <row r="47" spans="1:4" s="59" customFormat="1" x14ac:dyDescent="0.2">
      <c r="A47" s="58"/>
    </row>
    <row r="48" spans="1:4" s="59" customFormat="1" x14ac:dyDescent="0.2">
      <c r="A48" s="58"/>
    </row>
    <row r="49" spans="1:1" s="59" customFormat="1" x14ac:dyDescent="0.2">
      <c r="A49" s="58"/>
    </row>
    <row r="50" spans="1:1" s="59" customFormat="1" x14ac:dyDescent="0.2">
      <c r="A50" s="58"/>
    </row>
    <row r="51" spans="1:1" s="59" customFormat="1" x14ac:dyDescent="0.2">
      <c r="A51" s="58"/>
    </row>
    <row r="52" spans="1:1" s="59" customFormat="1" x14ac:dyDescent="0.2">
      <c r="A52" s="58"/>
    </row>
    <row r="53" spans="1:1" s="59" customFormat="1" x14ac:dyDescent="0.2">
      <c r="A53" s="58"/>
    </row>
    <row r="54" spans="1:1" s="59" customFormat="1" x14ac:dyDescent="0.2">
      <c r="A54" s="58"/>
    </row>
    <row r="55" spans="1:1" s="59" customFormat="1" x14ac:dyDescent="0.2">
      <c r="A55" s="58"/>
    </row>
    <row r="56" spans="1:1" s="59" customFormat="1" x14ac:dyDescent="0.2">
      <c r="A56" s="58"/>
    </row>
    <row r="57" spans="1:1" s="59" customFormat="1" x14ac:dyDescent="0.2">
      <c r="A57" s="58"/>
    </row>
  </sheetData>
  <sheetProtection password="C4D4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10</vt:i4>
      </vt:variant>
    </vt:vector>
  </HeadingPairs>
  <TitlesOfParts>
    <vt:vector size="14" baseType="lpstr">
      <vt:lpstr>Nachweis RC-Beton</vt:lpstr>
      <vt:lpstr>Konstanten</vt:lpstr>
      <vt:lpstr>Textfelder</vt:lpstr>
      <vt:lpstr>Änderungsprotokoll</vt:lpstr>
      <vt:lpstr>'Nachweis RC-Beton'!Druckbereich</vt:lpstr>
      <vt:lpstr>Expositionsklasse</vt:lpstr>
      <vt:lpstr>Festigkeitsklasse</vt:lpstr>
      <vt:lpstr>Gesteinskörnung</vt:lpstr>
      <vt:lpstr>Sprachen</vt:lpstr>
      <vt:lpstr>Sprachwahl</vt:lpstr>
      <vt:lpstr>Textfelder</vt:lpstr>
      <vt:lpstr>Version</vt:lpstr>
      <vt:lpstr>VersionsBez</vt:lpstr>
      <vt:lpstr>Zementart</vt:lpstr>
    </vt:vector>
  </TitlesOfParts>
  <Company>Intep - Integrale Planung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Severin Lenel</dc:creator>
  <dc:description>Vorlage Version 090716</dc:description>
  <cp:lastModifiedBy>Severin Lenel</cp:lastModifiedBy>
  <cp:lastPrinted>2018-07-26T19:05:05Z</cp:lastPrinted>
  <dcterms:created xsi:type="dcterms:W3CDTF">2006-07-27T12:38:47Z</dcterms:created>
  <dcterms:modified xsi:type="dcterms:W3CDTF">2020-04-29T18:25:32Z</dcterms:modified>
  <cp:version>V 2016-2</cp:version>
</cp:coreProperties>
</file>